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40" windowHeight="11490" tabRatio="748" firstSheet="2" activeTab="6"/>
  </bookViews>
  <sheets>
    <sheet name="Результаты ВПР" sheetId="7" r:id="rId1"/>
    <sheet name="Результаты региональных ДР" sheetId="8" r:id="rId2"/>
    <sheet name="Результаты ОГЭ" sheetId="9" r:id="rId3"/>
    <sheet name="Результаты ЕГЭ" sheetId="10" r:id="rId4"/>
    <sheet name="Результаты профильного обучения" sheetId="11" r:id="rId5"/>
    <sheet name="Медалисты" sheetId="3" r:id="rId6"/>
    <sheet name="Портрет средней школы" sheetId="6" r:id="rId7"/>
    <sheet name="Расчет" sheetId="5" state="hidden" r:id="rId8"/>
    <sheet name="Расчет (2)" sheetId="12" state="hidden" r:id="rId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1" l="1"/>
  <c r="G8" i="11"/>
  <c r="G9" i="11"/>
  <c r="G10" i="11"/>
  <c r="G11" i="11"/>
  <c r="G12" i="11"/>
  <c r="G13" i="11"/>
  <c r="G14" i="11"/>
  <c r="G15" i="11"/>
  <c r="G16" i="11"/>
  <c r="G17" i="11"/>
  <c r="C94" i="5"/>
  <c r="D94" i="5"/>
  <c r="C95" i="5"/>
  <c r="D95" i="5"/>
  <c r="D93" i="5"/>
  <c r="E14" i="12" l="1"/>
  <c r="I7" i="11" l="1"/>
  <c r="H52" i="5" l="1"/>
  <c r="H53" i="5"/>
  <c r="H54" i="5"/>
  <c r="H55" i="5"/>
  <c r="H56" i="5"/>
  <c r="H57" i="5"/>
  <c r="H58" i="5"/>
  <c r="H59" i="5"/>
  <c r="H60" i="5"/>
  <c r="H61" i="5"/>
  <c r="G52" i="5"/>
  <c r="G53" i="5"/>
  <c r="G54" i="5"/>
  <c r="G55" i="5"/>
  <c r="G56" i="5"/>
  <c r="G57" i="5"/>
  <c r="G58" i="5"/>
  <c r="G59" i="5"/>
  <c r="G60" i="5"/>
  <c r="G61" i="5"/>
  <c r="F52" i="5"/>
  <c r="F53" i="5"/>
  <c r="F54" i="5"/>
  <c r="F55" i="5"/>
  <c r="F56" i="5"/>
  <c r="F57" i="5"/>
  <c r="F58" i="5"/>
  <c r="F59" i="5"/>
  <c r="F60" i="5"/>
  <c r="F61" i="5"/>
  <c r="E52" i="5"/>
  <c r="E53" i="5"/>
  <c r="E54" i="5"/>
  <c r="E55" i="5"/>
  <c r="E56" i="5"/>
  <c r="E57" i="5"/>
  <c r="E58" i="5"/>
  <c r="E59" i="5"/>
  <c r="E60" i="5"/>
  <c r="E61" i="5"/>
  <c r="C52" i="5"/>
  <c r="C53" i="5"/>
  <c r="C54" i="5"/>
  <c r="C55" i="5"/>
  <c r="C56" i="5"/>
  <c r="C57" i="5"/>
  <c r="C58" i="5"/>
  <c r="C59" i="5"/>
  <c r="C60" i="5"/>
  <c r="C61" i="5"/>
  <c r="D52" i="5"/>
  <c r="D53" i="5"/>
  <c r="D54" i="5"/>
  <c r="D55" i="5"/>
  <c r="D56" i="5"/>
  <c r="D57" i="5"/>
  <c r="D58" i="5"/>
  <c r="D59" i="5"/>
  <c r="D60" i="5"/>
  <c r="D61" i="5"/>
  <c r="J8" i="11"/>
  <c r="J9" i="11"/>
  <c r="J10" i="11"/>
  <c r="J11" i="11"/>
  <c r="J12" i="11"/>
  <c r="J13" i="11"/>
  <c r="J14" i="11"/>
  <c r="J15" i="11"/>
  <c r="J16" i="11"/>
  <c r="J17" i="11"/>
  <c r="J7" i="11"/>
  <c r="E10" i="9"/>
  <c r="E9" i="9"/>
  <c r="E8" i="9"/>
  <c r="E7" i="9"/>
  <c r="E6" i="9"/>
  <c r="E15" i="10" l="1"/>
  <c r="E14" i="10"/>
  <c r="E13" i="10"/>
  <c r="E12" i="10"/>
  <c r="E11" i="10"/>
  <c r="E10" i="10"/>
  <c r="E9" i="10"/>
  <c r="E8" i="10"/>
  <c r="E7" i="10"/>
  <c r="E6" i="10"/>
  <c r="D81" i="5" l="1"/>
  <c r="E81" i="5"/>
  <c r="G81" i="5"/>
  <c r="H81" i="5"/>
  <c r="D82" i="5"/>
  <c r="E82" i="5"/>
  <c r="G82" i="5"/>
  <c r="H82" i="5"/>
  <c r="D83" i="5"/>
  <c r="E83" i="5"/>
  <c r="G83" i="5"/>
  <c r="H83" i="5"/>
  <c r="D84" i="5"/>
  <c r="E84" i="5"/>
  <c r="G84" i="5"/>
  <c r="H84" i="5"/>
  <c r="D85" i="5"/>
  <c r="E85" i="5"/>
  <c r="G85" i="5"/>
  <c r="H85" i="5"/>
  <c r="D86" i="5"/>
  <c r="E86" i="5"/>
  <c r="G86" i="5"/>
  <c r="H86" i="5"/>
  <c r="D87" i="5"/>
  <c r="E87" i="5"/>
  <c r="G87" i="5"/>
  <c r="H87" i="5"/>
  <c r="D88" i="5"/>
  <c r="E88" i="5"/>
  <c r="G88" i="5"/>
  <c r="H88" i="5"/>
  <c r="D89" i="5"/>
  <c r="E89" i="5"/>
  <c r="G89" i="5"/>
  <c r="H89" i="5"/>
  <c r="D90" i="5"/>
  <c r="E90" i="5"/>
  <c r="G90" i="5"/>
  <c r="H90" i="5"/>
  <c r="D80" i="5"/>
  <c r="E80" i="5"/>
  <c r="G80" i="5"/>
  <c r="H80" i="5"/>
  <c r="C67" i="5"/>
  <c r="D67" i="5"/>
  <c r="E67" i="5"/>
  <c r="F67" i="5"/>
  <c r="G67" i="5"/>
  <c r="H67" i="5"/>
  <c r="C68" i="5"/>
  <c r="D68" i="5"/>
  <c r="E68" i="5"/>
  <c r="F68" i="5"/>
  <c r="G68" i="5"/>
  <c r="H68" i="5"/>
  <c r="C69" i="5"/>
  <c r="D69" i="5"/>
  <c r="E69" i="5"/>
  <c r="F69" i="5"/>
  <c r="G69" i="5"/>
  <c r="H69" i="5"/>
  <c r="C70" i="5"/>
  <c r="D70" i="5"/>
  <c r="E70" i="5"/>
  <c r="F70" i="5"/>
  <c r="G70" i="5"/>
  <c r="H70" i="5"/>
  <c r="C71" i="5"/>
  <c r="D71" i="5"/>
  <c r="E71" i="5"/>
  <c r="F71" i="5"/>
  <c r="G71" i="5"/>
  <c r="H71" i="5"/>
  <c r="C72" i="5"/>
  <c r="D72" i="5"/>
  <c r="E72" i="5"/>
  <c r="F72" i="5"/>
  <c r="G72" i="5"/>
  <c r="H72" i="5"/>
  <c r="C73" i="5"/>
  <c r="D73" i="5"/>
  <c r="E73" i="5"/>
  <c r="F73" i="5"/>
  <c r="G73" i="5"/>
  <c r="H73" i="5"/>
  <c r="C74" i="5"/>
  <c r="D74" i="5"/>
  <c r="E74" i="5"/>
  <c r="F74" i="5"/>
  <c r="G74" i="5"/>
  <c r="H74" i="5"/>
  <c r="C75" i="5"/>
  <c r="D75" i="5"/>
  <c r="E75" i="5"/>
  <c r="F75" i="5"/>
  <c r="G75" i="5"/>
  <c r="H75" i="5"/>
  <c r="C76" i="5"/>
  <c r="D76" i="5"/>
  <c r="E76" i="5"/>
  <c r="F76" i="5"/>
  <c r="G76" i="5"/>
  <c r="H76" i="5"/>
  <c r="D66" i="5"/>
  <c r="E66" i="5"/>
  <c r="F66" i="5"/>
  <c r="G66" i="5"/>
  <c r="H66" i="5"/>
  <c r="C66" i="5"/>
  <c r="D51" i="5"/>
  <c r="E51" i="5"/>
  <c r="F51" i="5"/>
  <c r="G51" i="5"/>
  <c r="H51" i="5"/>
  <c r="C51" i="5"/>
  <c r="C43" i="5"/>
  <c r="D43" i="5"/>
  <c r="E43" i="5"/>
  <c r="F43" i="5"/>
  <c r="G43" i="5"/>
  <c r="H43" i="5"/>
  <c r="C45" i="5"/>
  <c r="D45" i="5"/>
  <c r="E45" i="5"/>
  <c r="F45" i="5"/>
  <c r="G45" i="5"/>
  <c r="H45" i="5"/>
  <c r="D42" i="5"/>
  <c r="E42" i="5"/>
  <c r="F42" i="5"/>
  <c r="G42" i="5"/>
  <c r="H42" i="5"/>
  <c r="C42" i="5"/>
  <c r="C31" i="5"/>
  <c r="D31" i="5"/>
  <c r="E31" i="5"/>
  <c r="F31" i="5"/>
  <c r="G31" i="5"/>
  <c r="H31" i="5"/>
  <c r="C32" i="5"/>
  <c r="D32" i="5"/>
  <c r="E32" i="5"/>
  <c r="F32" i="5"/>
  <c r="G32" i="5"/>
  <c r="H32" i="5"/>
  <c r="C33" i="5"/>
  <c r="D33" i="5"/>
  <c r="E33" i="5"/>
  <c r="F33" i="5"/>
  <c r="G33" i="5"/>
  <c r="H33" i="5"/>
  <c r="C34" i="5"/>
  <c r="D34" i="5"/>
  <c r="E34" i="5"/>
  <c r="F34" i="5"/>
  <c r="G34" i="5"/>
  <c r="H34" i="5"/>
  <c r="C35" i="5"/>
  <c r="D35" i="5"/>
  <c r="E35" i="5"/>
  <c r="F35" i="5"/>
  <c r="G35" i="5"/>
  <c r="H35" i="5"/>
  <c r="C36" i="5"/>
  <c r="D36" i="5"/>
  <c r="E36" i="5"/>
  <c r="F36" i="5"/>
  <c r="G36" i="5"/>
  <c r="H36" i="5"/>
  <c r="C37" i="5"/>
  <c r="D37" i="5"/>
  <c r="E37" i="5"/>
  <c r="F37" i="5"/>
  <c r="G37" i="5"/>
  <c r="H37" i="5"/>
  <c r="D30" i="5"/>
  <c r="E30" i="5"/>
  <c r="F30" i="5"/>
  <c r="G30" i="5"/>
  <c r="H30" i="5"/>
  <c r="C30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C25" i="5"/>
  <c r="D25" i="5"/>
  <c r="E25" i="5"/>
  <c r="F25" i="5"/>
  <c r="G25" i="5"/>
  <c r="H25" i="5"/>
  <c r="C26" i="5"/>
  <c r="D26" i="5"/>
  <c r="E26" i="5"/>
  <c r="F26" i="5"/>
  <c r="G26" i="5"/>
  <c r="H26" i="5"/>
  <c r="C27" i="5"/>
  <c r="D27" i="5"/>
  <c r="E27" i="5"/>
  <c r="F27" i="5"/>
  <c r="G27" i="5"/>
  <c r="H27" i="5"/>
  <c r="C28" i="5"/>
  <c r="D28" i="5"/>
  <c r="E28" i="5"/>
  <c r="F28" i="5"/>
  <c r="G28" i="5"/>
  <c r="H28" i="5"/>
  <c r="D21" i="5"/>
  <c r="E21" i="5"/>
  <c r="F21" i="5"/>
  <c r="G21" i="5"/>
  <c r="H21" i="5"/>
  <c r="C21" i="5"/>
  <c r="C15" i="5"/>
  <c r="D15" i="5"/>
  <c r="E15" i="5"/>
  <c r="F15" i="5"/>
  <c r="G15" i="5"/>
  <c r="H15" i="5"/>
  <c r="C16" i="5"/>
  <c r="D16" i="5"/>
  <c r="E16" i="5"/>
  <c r="F16" i="5"/>
  <c r="G16" i="5"/>
  <c r="H16" i="5"/>
  <c r="C17" i="5"/>
  <c r="D17" i="5"/>
  <c r="E17" i="5"/>
  <c r="F17" i="5"/>
  <c r="G17" i="5"/>
  <c r="H17" i="5"/>
  <c r="C18" i="5"/>
  <c r="D18" i="5"/>
  <c r="E18" i="5"/>
  <c r="F18" i="5"/>
  <c r="G18" i="5"/>
  <c r="H18" i="5"/>
  <c r="C19" i="5"/>
  <c r="D19" i="5"/>
  <c r="E19" i="5"/>
  <c r="F19" i="5"/>
  <c r="G19" i="5"/>
  <c r="H19" i="5"/>
  <c r="D14" i="5"/>
  <c r="E14" i="5"/>
  <c r="F14" i="5"/>
  <c r="G14" i="5"/>
  <c r="H14" i="5"/>
  <c r="C14" i="5"/>
  <c r="C10" i="5"/>
  <c r="D10" i="5"/>
  <c r="E10" i="5"/>
  <c r="F10" i="5"/>
  <c r="G10" i="5"/>
  <c r="H10" i="5"/>
  <c r="C11" i="5"/>
  <c r="D11" i="5"/>
  <c r="E11" i="5"/>
  <c r="F11" i="5"/>
  <c r="G11" i="5"/>
  <c r="H11" i="5"/>
  <c r="C12" i="5"/>
  <c r="D12" i="5"/>
  <c r="E12" i="5"/>
  <c r="F12" i="5"/>
  <c r="G12" i="5"/>
  <c r="H12" i="5"/>
  <c r="D9" i="5"/>
  <c r="E9" i="5"/>
  <c r="F9" i="5"/>
  <c r="G9" i="5"/>
  <c r="H9" i="5"/>
  <c r="C9" i="5"/>
  <c r="C6" i="5"/>
  <c r="D6" i="5"/>
  <c r="E6" i="5"/>
  <c r="F6" i="5"/>
  <c r="G6" i="5"/>
  <c r="H6" i="5"/>
  <c r="C7" i="5"/>
  <c r="D7" i="5"/>
  <c r="E7" i="5"/>
  <c r="F7" i="5"/>
  <c r="G7" i="5"/>
  <c r="H7" i="5"/>
  <c r="E5" i="5"/>
  <c r="F5" i="5"/>
  <c r="G5" i="5"/>
  <c r="H5" i="5"/>
  <c r="D5" i="5"/>
  <c r="C5" i="5"/>
  <c r="D7" i="12" l="1"/>
  <c r="E13" i="12"/>
  <c r="F13" i="12"/>
  <c r="C93" i="5"/>
  <c r="E12" i="12"/>
  <c r="F12" i="12"/>
  <c r="D12" i="12"/>
  <c r="D11" i="12"/>
  <c r="E11" i="12"/>
  <c r="F11" i="12"/>
  <c r="E9" i="12"/>
  <c r="F9" i="12"/>
  <c r="E8" i="12"/>
  <c r="F8" i="12"/>
  <c r="E10" i="12"/>
  <c r="F10" i="12"/>
  <c r="D10" i="12"/>
  <c r="D9" i="12"/>
  <c r="D8" i="12"/>
  <c r="D14" i="12" l="1"/>
  <c r="F3" i="12" l="1"/>
  <c r="F81" i="5"/>
  <c r="F82" i="5"/>
  <c r="F83" i="5"/>
  <c r="F84" i="5"/>
  <c r="F85" i="5"/>
  <c r="F86" i="5"/>
  <c r="F87" i="5"/>
  <c r="F88" i="5"/>
  <c r="F89" i="5"/>
  <c r="F90" i="5"/>
  <c r="F80" i="5"/>
  <c r="C81" i="5"/>
  <c r="C82" i="5"/>
  <c r="C83" i="5"/>
  <c r="C84" i="5"/>
  <c r="C85" i="5"/>
  <c r="C86" i="5"/>
  <c r="C87" i="5"/>
  <c r="C88" i="5"/>
  <c r="C89" i="5"/>
  <c r="C90" i="5"/>
  <c r="C80" i="5"/>
  <c r="D13" i="12" l="1"/>
  <c r="E6" i="12"/>
  <c r="E3" i="12"/>
  <c r="D6" i="12"/>
  <c r="F5" i="12"/>
  <c r="F4" i="12"/>
  <c r="E5" i="12"/>
  <c r="E4" i="12"/>
  <c r="E7" i="12"/>
  <c r="D3" i="12"/>
  <c r="F7" i="12"/>
  <c r="F6" i="12"/>
  <c r="D5" i="12"/>
  <c r="D4" i="12"/>
</calcChain>
</file>

<file path=xl/sharedStrings.xml><?xml version="1.0" encoding="utf-8"?>
<sst xmlns="http://schemas.openxmlformats.org/spreadsheetml/2006/main" count="284" uniqueCount="110">
  <si>
    <t>Русский язык. 4 класс</t>
  </si>
  <si>
    <t>Окружающий мир. 4 класс</t>
  </si>
  <si>
    <t>Математика. 5 класс</t>
  </si>
  <si>
    <t>Русский язык. 5 класс</t>
  </si>
  <si>
    <t>Биология. 5 класс</t>
  </si>
  <si>
    <t>История. 5 класс</t>
  </si>
  <si>
    <t>Математика. 6 класс</t>
  </si>
  <si>
    <t>Русский язык. 6 класс</t>
  </si>
  <si>
    <t>Биология. 6 класс</t>
  </si>
  <si>
    <t>История. 6 класс</t>
  </si>
  <si>
    <t>География. 6 класс</t>
  </si>
  <si>
    <t>Обществознание. 6 класс</t>
  </si>
  <si>
    <t>Математика. 7 класс</t>
  </si>
  <si>
    <t>Русский язык. 7 класс</t>
  </si>
  <si>
    <t>Биология. 7 класс</t>
  </si>
  <si>
    <t>История. 7 класс</t>
  </si>
  <si>
    <t>География. 7 класс</t>
  </si>
  <si>
    <t>Обществознание. 7 класс</t>
  </si>
  <si>
    <t>Физика. 7 класс</t>
  </si>
  <si>
    <t>Иностранный язык. 7 класс</t>
  </si>
  <si>
    <t>Математика. 8 класс</t>
  </si>
  <si>
    <t>Русский язык. 8 класс</t>
  </si>
  <si>
    <t>Биология. 8 класс</t>
  </si>
  <si>
    <t>История. 8 класс</t>
  </si>
  <si>
    <t>География. 8 класс</t>
  </si>
  <si>
    <t>Обществознание. 8 класс</t>
  </si>
  <si>
    <t>Физика. 8 класс</t>
  </si>
  <si>
    <t>Химия. 8 класс</t>
  </si>
  <si>
    <t>Предмет, класс</t>
  </si>
  <si>
    <t>Математика. 4 класс</t>
  </si>
  <si>
    <t>да/нет</t>
  </si>
  <si>
    <t>Наименование показателя</t>
  </si>
  <si>
    <t>ВПР-4</t>
  </si>
  <si>
    <t>ВПР-5</t>
  </si>
  <si>
    <t>ВПР-6</t>
  </si>
  <si>
    <t>ВПР-7</t>
  </si>
  <si>
    <t>ВПР-8</t>
  </si>
  <si>
    <t>Доля учащихся, показавших перспективный уровень 
(повышенный и высокий уровень)</t>
  </si>
  <si>
    <t>школа</t>
  </si>
  <si>
    <t>муниципалитет</t>
  </si>
  <si>
    <t>край</t>
  </si>
  <si>
    <t>Доля участников, 
справившихся с работой</t>
  </si>
  <si>
    <t>Приложение 1</t>
  </si>
  <si>
    <t>Приложение 2</t>
  </si>
  <si>
    <t>9 класс</t>
  </si>
  <si>
    <t>11 класс</t>
  </si>
  <si>
    <t>Русский язык. 9 класс</t>
  </si>
  <si>
    <t>Математика. 9 класс</t>
  </si>
  <si>
    <t>Приложение 3</t>
  </si>
  <si>
    <t>Русский язык</t>
  </si>
  <si>
    <t>Математика</t>
  </si>
  <si>
    <t>Физика</t>
  </si>
  <si>
    <t>Химия</t>
  </si>
  <si>
    <t>Информатика и ИКТ</t>
  </si>
  <si>
    <t>Биология</t>
  </si>
  <si>
    <t>История</t>
  </si>
  <si>
    <t>География</t>
  </si>
  <si>
    <t>Английский язык</t>
  </si>
  <si>
    <t>Обществознание</t>
  </si>
  <si>
    <t>Литература</t>
  </si>
  <si>
    <t>Приложение 4</t>
  </si>
  <si>
    <t>Доля участников, 
преодолевших минимальный порог</t>
  </si>
  <si>
    <t>Доля высокобалльных работ</t>
  </si>
  <si>
    <t>Доля участников, 
справившихся с работой 
("3", "4", "5")</t>
  </si>
  <si>
    <t>Процент качества образования 
("4", "5")</t>
  </si>
  <si>
    <t>Предметы, изучавшиеся на профильном уровне 
(при наличии в учебном плане)</t>
  </si>
  <si>
    <t>Результаты ЕГЭ выпускников, изучавших предмет
 на профильном уровне</t>
  </si>
  <si>
    <t>количество обучающихся, сдававших ЕГЭ</t>
  </si>
  <si>
    <t>кол-во выпускников, изучающих предмет на профильном (углубленном) уровне</t>
  </si>
  <si>
    <t>количество выпускников, получивших 80 и более баллов</t>
  </si>
  <si>
    <t>количество выпускников не преодолевших минимальный порог</t>
  </si>
  <si>
    <t>Доля выпускников, справившихся с работой</t>
  </si>
  <si>
    <t>Приложение 5</t>
  </si>
  <si>
    <t>Наличие выпускников, награжденные медалью, получившие менее 70 баллов на ЕГЭ по русскому языку и математике профильного уровня</t>
  </si>
  <si>
    <t>Наличие выпускников, награжденные медалью,  получившие менее 50 баллов на ЕГЭ 
(предметы по выбору)</t>
  </si>
  <si>
    <t>Наличие выпускников, награжденные медалью, не преодолевших минимальный порог на ЕГЭ</t>
  </si>
  <si>
    <t>ВПР 4</t>
  </si>
  <si>
    <t>ВПР 5</t>
  </si>
  <si>
    <t>ВПР 6</t>
  </si>
  <si>
    <t>ВПР 7</t>
  </si>
  <si>
    <t>ВПР 8</t>
  </si>
  <si>
    <t>ОГЭ</t>
  </si>
  <si>
    <t>ЕГЭ</t>
  </si>
  <si>
    <t>Профильное обучение</t>
  </si>
  <si>
    <t>Медалисты</t>
  </si>
  <si>
    <t xml:space="preserve">Школа </t>
  </si>
  <si>
    <t>Муниципалитет</t>
  </si>
  <si>
    <t>Край</t>
  </si>
  <si>
    <t>П1</t>
  </si>
  <si>
    <t>П2</t>
  </si>
  <si>
    <t>ш</t>
  </si>
  <si>
    <t>м</t>
  </si>
  <si>
    <t>к</t>
  </si>
  <si>
    <t>Диагностические работы</t>
  </si>
  <si>
    <t>ДР-РУ 9</t>
  </si>
  <si>
    <t>ДР-МА 9</t>
  </si>
  <si>
    <t>ДР-МА 11</t>
  </si>
  <si>
    <t>Математика. 11 класс</t>
  </si>
  <si>
    <t>Школа</t>
  </si>
  <si>
    <t>Район</t>
  </si>
  <si>
    <t>Результаты основного государственного экзамена (2019 г.)</t>
  </si>
  <si>
    <t>Приложение 6</t>
  </si>
  <si>
    <t>Результаты региональных диагностических работ в 9, 11 классах 2020</t>
  </si>
  <si>
    <t>Результаты всероссийских проверочных работ 2020 г</t>
  </si>
  <si>
    <t>Результаты единого государственного экзамена 2020</t>
  </si>
  <si>
    <t>Результаты профильного обучения 2020</t>
  </si>
  <si>
    <t>Выпускники, награжденные медалью "За особые успехи в учении"  2020</t>
  </si>
  <si>
    <t>нет</t>
  </si>
  <si>
    <t>да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</si>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</sst>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0" fillId="0" borderId="0" xfId="0" applyFill="1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Fill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3" fillId="0" borderId="0" xfId="0" applyFont="1" applyAlignment="1">
      <alignment horizontal="right" vertical="center"/>
    </xf>
    <xf numFmtId="0" fontId="4" fillId="0" borderId="0" xfId="0" applyFont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3" borderId="4" xfId="0" applyFont="1" applyFill="1" applyBorder="1" applyAlignment="1"/>
    <xf numFmtId="0" fontId="1" fillId="0" borderId="0" xfId="0" applyFont="1" applyBorder="1"/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'Расчет (2)'!$D$2</c:f>
              <c:strCache>
                <c:ptCount val="1"/>
                <c:pt idx="0">
                  <c:v>Школа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'Расчет (2)'!$C$3:$C$14</c:f>
              <c:strCache>
                <c:ptCount val="12"/>
                <c:pt idx="0">
                  <c:v>ВПР 4</c:v>
                </c:pt>
                <c:pt idx="1">
                  <c:v>ВПР 5</c:v>
                </c:pt>
                <c:pt idx="2">
                  <c:v>ВПР 6</c:v>
                </c:pt>
                <c:pt idx="3">
                  <c:v>ВПР 7</c:v>
                </c:pt>
                <c:pt idx="4">
                  <c:v>ВПР 8</c:v>
                </c:pt>
                <c:pt idx="5">
                  <c:v>ДР-РУ 9</c:v>
                </c:pt>
                <c:pt idx="6">
                  <c:v>ДР-МА 9</c:v>
                </c:pt>
                <c:pt idx="7">
                  <c:v>ДР-МА 11</c:v>
                </c:pt>
                <c:pt idx="8">
                  <c:v>ОГЭ</c:v>
                </c:pt>
                <c:pt idx="9">
                  <c:v>ЕГЭ</c:v>
                </c:pt>
                <c:pt idx="10">
                  <c:v>Профильное обучение</c:v>
                </c:pt>
                <c:pt idx="11">
                  <c:v>Медалисты</c:v>
                </c:pt>
              </c:strCache>
            </c:strRef>
          </c:cat>
          <c:val>
            <c:numRef>
              <c:f>'Расчет (2)'!$D$3:$D$14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'Расчет (2)'!$E$2</c:f>
              <c:strCache>
                <c:ptCount val="1"/>
                <c:pt idx="0">
                  <c:v>Муниципалитет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'Расчет (2)'!$C$3:$C$14</c:f>
              <c:strCache>
                <c:ptCount val="12"/>
                <c:pt idx="0">
                  <c:v>ВПР 4</c:v>
                </c:pt>
                <c:pt idx="1">
                  <c:v>ВПР 5</c:v>
                </c:pt>
                <c:pt idx="2">
                  <c:v>ВПР 6</c:v>
                </c:pt>
                <c:pt idx="3">
                  <c:v>ВПР 7</c:v>
                </c:pt>
                <c:pt idx="4">
                  <c:v>ВПР 8</c:v>
                </c:pt>
                <c:pt idx="5">
                  <c:v>ДР-РУ 9</c:v>
                </c:pt>
                <c:pt idx="6">
                  <c:v>ДР-МА 9</c:v>
                </c:pt>
                <c:pt idx="7">
                  <c:v>ДР-МА 11</c:v>
                </c:pt>
                <c:pt idx="8">
                  <c:v>ОГЭ</c:v>
                </c:pt>
                <c:pt idx="9">
                  <c:v>ЕГЭ</c:v>
                </c:pt>
                <c:pt idx="10">
                  <c:v>Профильное обучение</c:v>
                </c:pt>
                <c:pt idx="11">
                  <c:v>Медалисты</c:v>
                </c:pt>
              </c:strCache>
            </c:strRef>
          </c:cat>
          <c:val>
            <c:numRef>
              <c:f>'Расчет (2)'!$E$3:$E$14</c:f>
              <c:numCache>
                <c:formatCode>General</c:formatCode>
                <c:ptCount val="12"/>
                <c:pt idx="0">
                  <c:v>1.6666666666666667</c:v>
                </c:pt>
                <c:pt idx="1">
                  <c:v>0.875</c:v>
                </c:pt>
                <c:pt idx="2">
                  <c:v>0.91666666666666663</c:v>
                </c:pt>
                <c:pt idx="3">
                  <c:v>0.6875</c:v>
                </c:pt>
                <c:pt idx="4">
                  <c:v>0.875</c:v>
                </c:pt>
                <c:pt idx="5">
                  <c:v>0</c:v>
                </c:pt>
                <c:pt idx="6">
                  <c:v>0.5</c:v>
                </c:pt>
                <c:pt idx="7">
                  <c:v>1</c:v>
                </c:pt>
                <c:pt idx="8">
                  <c:v>1.9545454545454546</c:v>
                </c:pt>
                <c:pt idx="9">
                  <c:v>1.3181818181818181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ser>
          <c:idx val="2"/>
          <c:order val="2"/>
          <c:tx>
            <c:strRef>
              <c:f>'Расчет (2)'!$F$2</c:f>
              <c:strCache>
                <c:ptCount val="1"/>
                <c:pt idx="0">
                  <c:v>Край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'Расчет (2)'!$C$3:$C$14</c:f>
              <c:strCache>
                <c:ptCount val="12"/>
                <c:pt idx="0">
                  <c:v>ВПР 4</c:v>
                </c:pt>
                <c:pt idx="1">
                  <c:v>ВПР 5</c:v>
                </c:pt>
                <c:pt idx="2">
                  <c:v>ВПР 6</c:v>
                </c:pt>
                <c:pt idx="3">
                  <c:v>ВПР 7</c:v>
                </c:pt>
                <c:pt idx="4">
                  <c:v>ВПР 8</c:v>
                </c:pt>
                <c:pt idx="5">
                  <c:v>ДР-РУ 9</c:v>
                </c:pt>
                <c:pt idx="6">
                  <c:v>ДР-МА 9</c:v>
                </c:pt>
                <c:pt idx="7">
                  <c:v>ДР-МА 11</c:v>
                </c:pt>
                <c:pt idx="8">
                  <c:v>ОГЭ</c:v>
                </c:pt>
                <c:pt idx="9">
                  <c:v>ЕГЭ</c:v>
                </c:pt>
                <c:pt idx="10">
                  <c:v>Профильное обучение</c:v>
                </c:pt>
                <c:pt idx="11">
                  <c:v>Медалисты</c:v>
                </c:pt>
              </c:strCache>
            </c:strRef>
          </c:cat>
          <c:val>
            <c:numRef>
              <c:f>'Расчет (2)'!$F$3:$F$14</c:f>
              <c:numCache>
                <c:formatCode>General</c:formatCode>
                <c:ptCount val="12"/>
                <c:pt idx="0">
                  <c:v>2.3333333333333335</c:v>
                </c:pt>
                <c:pt idx="1">
                  <c:v>1.625</c:v>
                </c:pt>
                <c:pt idx="2">
                  <c:v>1.6666666666666667</c:v>
                </c:pt>
                <c:pt idx="3">
                  <c:v>1.25</c:v>
                </c:pt>
                <c:pt idx="4">
                  <c:v>1.375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2.3181818181818183</c:v>
                </c:pt>
                <c:pt idx="9">
                  <c:v>1.5454545454545454</c:v>
                </c:pt>
                <c:pt idx="10">
                  <c:v>1.6363636363636365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03264"/>
        <c:axId val="75805440"/>
      </c:radarChart>
      <c:catAx>
        <c:axId val="7580326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805440"/>
        <c:crosses val="autoZero"/>
        <c:auto val="1"/>
        <c:lblAlgn val="ctr"/>
        <c:lblOffset val="100"/>
        <c:noMultiLvlLbl val="0"/>
      </c:catAx>
      <c:valAx>
        <c:axId val="7580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8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3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171" cy="606347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9"/>
  <sheetViews>
    <sheetView workbookViewId="0">
      <pane ySplit="5" topLeftCell="A18" activePane="bottomLeft" state="frozen"/>
      <selection pane="bottomLeft" activeCell="G32" sqref="G32:G39"/>
    </sheetView>
  </sheetViews>
  <sheetFormatPr defaultRowHeight="15.75" x14ac:dyDescent="0.25"/>
  <cols>
    <col min="1" max="1" width="3.7109375" style="9" customWidth="1"/>
    <col min="2" max="2" width="28" style="9" customWidth="1"/>
    <col min="3" max="3" width="12.140625" style="11" customWidth="1"/>
    <col min="4" max="4" width="16.85546875" style="11" customWidth="1"/>
    <col min="5" max="5" width="11.7109375" style="11" customWidth="1"/>
    <col min="6" max="6" width="10.42578125" style="11" customWidth="1"/>
    <col min="7" max="7" width="16.140625" style="11" customWidth="1"/>
    <col min="8" max="8" width="12.7109375" style="11" customWidth="1"/>
    <col min="9" max="18" width="9.140625" style="9"/>
    <col min="19" max="19" width="9.140625" style="10"/>
    <col min="20" max="16384" width="9.140625" style="9"/>
  </cols>
  <sheetData>
    <row r="1" spans="2:19" ht="18.75" x14ac:dyDescent="0.25">
      <c r="H1" s="13" t="s">
        <v>42</v>
      </c>
    </row>
    <row r="2" spans="2:19" ht="18.75" x14ac:dyDescent="0.3">
      <c r="B2" s="32" t="s">
        <v>103</v>
      </c>
      <c r="C2" s="32"/>
      <c r="D2" s="32"/>
      <c r="E2" s="32"/>
      <c r="F2" s="32"/>
      <c r="G2" s="32"/>
    </row>
    <row r="4" spans="2:19" ht="46.5" customHeight="1" x14ac:dyDescent="0.25">
      <c r="B4" s="31" t="s">
        <v>28</v>
      </c>
      <c r="C4" s="30" t="s">
        <v>41</v>
      </c>
      <c r="D4" s="30"/>
      <c r="E4" s="30"/>
      <c r="F4" s="30" t="s">
        <v>37</v>
      </c>
      <c r="G4" s="30"/>
      <c r="H4" s="30"/>
      <c r="S4" s="6"/>
    </row>
    <row r="5" spans="2:19" ht="19.5" customHeight="1" x14ac:dyDescent="0.25">
      <c r="B5" s="31"/>
      <c r="C5" s="3" t="s">
        <v>38</v>
      </c>
      <c r="D5" s="3" t="s">
        <v>39</v>
      </c>
      <c r="E5" s="3" t="s">
        <v>40</v>
      </c>
      <c r="F5" s="3" t="s">
        <v>38</v>
      </c>
      <c r="G5" s="3" t="s">
        <v>39</v>
      </c>
      <c r="H5" s="3" t="s">
        <v>40</v>
      </c>
    </row>
    <row r="6" spans="2:19" x14ac:dyDescent="0.25">
      <c r="B6" s="33" t="s">
        <v>32</v>
      </c>
      <c r="C6" s="34"/>
      <c r="D6" s="34"/>
      <c r="E6" s="34"/>
      <c r="F6" s="34"/>
      <c r="G6" s="34"/>
      <c r="H6" s="35"/>
    </row>
    <row r="7" spans="2:19" x14ac:dyDescent="0.25">
      <c r="B7" s="12" t="s">
        <v>0</v>
      </c>
      <c r="C7" s="24"/>
      <c r="D7" s="24">
        <v>80.78</v>
      </c>
      <c r="E7" s="24">
        <v>80.510000000000005</v>
      </c>
      <c r="F7" s="24"/>
      <c r="G7" s="24">
        <v>18.829999999999998</v>
      </c>
      <c r="H7" s="24">
        <v>40.72</v>
      </c>
    </row>
    <row r="8" spans="2:19" x14ac:dyDescent="0.25">
      <c r="B8" s="12" t="s">
        <v>29</v>
      </c>
      <c r="C8" s="24"/>
      <c r="D8" s="24">
        <v>57</v>
      </c>
      <c r="E8" s="24">
        <v>89.41</v>
      </c>
      <c r="F8" s="24"/>
      <c r="G8" s="24">
        <v>40.67</v>
      </c>
      <c r="H8" s="24">
        <v>60.89</v>
      </c>
    </row>
    <row r="9" spans="2:19" x14ac:dyDescent="0.25">
      <c r="B9" s="12" t="s">
        <v>1</v>
      </c>
      <c r="C9" s="24"/>
      <c r="D9" s="24">
        <v>82</v>
      </c>
      <c r="E9" s="24">
        <v>95.6</v>
      </c>
      <c r="F9" s="24"/>
      <c r="G9" s="24">
        <v>29.17</v>
      </c>
      <c r="H9" s="24">
        <v>55.52</v>
      </c>
    </row>
    <row r="10" spans="2:19" x14ac:dyDescent="0.25">
      <c r="B10" s="33" t="s">
        <v>33</v>
      </c>
      <c r="C10" s="34"/>
      <c r="D10" s="34"/>
      <c r="E10" s="34"/>
      <c r="F10" s="34"/>
      <c r="G10" s="34"/>
      <c r="H10" s="35"/>
    </row>
    <row r="11" spans="2:19" x14ac:dyDescent="0.25">
      <c r="B11" s="12" t="s">
        <v>2</v>
      </c>
      <c r="C11" s="24"/>
      <c r="D11" s="24">
        <v>81</v>
      </c>
      <c r="E11" s="24">
        <v>72.290000000000006</v>
      </c>
      <c r="F11" s="24"/>
      <c r="G11" s="24">
        <v>20.91</v>
      </c>
      <c r="H11" s="24">
        <v>35.409999999999997</v>
      </c>
    </row>
    <row r="12" spans="2:19" x14ac:dyDescent="0.25">
      <c r="B12" s="12" t="s">
        <v>3</v>
      </c>
      <c r="C12" s="24"/>
      <c r="D12" s="24">
        <v>44</v>
      </c>
      <c r="E12" s="24">
        <v>69.97</v>
      </c>
      <c r="F12" s="24"/>
      <c r="G12" s="24">
        <v>12.85</v>
      </c>
      <c r="H12" s="24">
        <v>29.18</v>
      </c>
    </row>
    <row r="13" spans="2:19" x14ac:dyDescent="0.25">
      <c r="B13" s="12" t="s">
        <v>4</v>
      </c>
      <c r="C13" s="24"/>
      <c r="D13" s="24">
        <v>46</v>
      </c>
      <c r="E13" s="24">
        <v>74.3</v>
      </c>
      <c r="F13" s="24"/>
      <c r="G13" s="24">
        <v>9.24</v>
      </c>
      <c r="H13" s="24">
        <v>26.71</v>
      </c>
    </row>
    <row r="14" spans="2:19" x14ac:dyDescent="0.25">
      <c r="B14" s="12" t="s">
        <v>5</v>
      </c>
      <c r="C14" s="24"/>
      <c r="D14" s="24">
        <v>65</v>
      </c>
      <c r="E14" s="24">
        <v>82.05</v>
      </c>
      <c r="F14" s="24"/>
      <c r="G14" s="24">
        <v>18.52</v>
      </c>
      <c r="H14" s="24">
        <v>37.5</v>
      </c>
    </row>
    <row r="15" spans="2:19" x14ac:dyDescent="0.25">
      <c r="B15" s="33" t="s">
        <v>34</v>
      </c>
      <c r="C15" s="34"/>
      <c r="D15" s="34"/>
      <c r="E15" s="34"/>
      <c r="F15" s="34"/>
      <c r="G15" s="34"/>
      <c r="H15" s="35"/>
    </row>
    <row r="16" spans="2:19" x14ac:dyDescent="0.25">
      <c r="B16" s="12" t="s">
        <v>6</v>
      </c>
      <c r="C16" s="24"/>
      <c r="D16" s="24">
        <v>43</v>
      </c>
      <c r="E16" s="24">
        <v>67.39</v>
      </c>
      <c r="F16" s="24"/>
      <c r="G16" s="24">
        <v>8.6</v>
      </c>
      <c r="H16" s="24">
        <v>21.95</v>
      </c>
    </row>
    <row r="17" spans="2:8" x14ac:dyDescent="0.25">
      <c r="B17" s="12" t="s">
        <v>7</v>
      </c>
      <c r="C17" s="24"/>
      <c r="D17" s="24">
        <v>40</v>
      </c>
      <c r="E17" s="24">
        <v>62.51</v>
      </c>
      <c r="F17" s="24"/>
      <c r="G17" s="24">
        <v>9.74</v>
      </c>
      <c r="H17" s="24">
        <v>25.97</v>
      </c>
    </row>
    <row r="18" spans="2:8" x14ac:dyDescent="0.25">
      <c r="B18" s="12" t="s">
        <v>8</v>
      </c>
      <c r="C18" s="24"/>
      <c r="D18" s="24">
        <v>51</v>
      </c>
      <c r="E18" s="24">
        <v>75.959999999999994</v>
      </c>
      <c r="F18" s="24"/>
      <c r="G18" s="24">
        <v>13.33</v>
      </c>
      <c r="H18" s="24">
        <v>25.61</v>
      </c>
    </row>
    <row r="19" spans="2:8" x14ac:dyDescent="0.25">
      <c r="B19" s="12" t="s">
        <v>9</v>
      </c>
      <c r="C19" s="24"/>
      <c r="D19" s="24">
        <v>58</v>
      </c>
      <c r="E19" s="24">
        <v>71.5</v>
      </c>
      <c r="F19" s="24"/>
      <c r="G19" s="24">
        <v>9.0299999999999994</v>
      </c>
      <c r="H19" s="24">
        <v>25.15</v>
      </c>
    </row>
    <row r="20" spans="2:8" x14ac:dyDescent="0.25">
      <c r="B20" s="12" t="s">
        <v>10</v>
      </c>
      <c r="C20" s="24"/>
      <c r="D20" s="24">
        <v>79</v>
      </c>
      <c r="E20" s="24">
        <v>90.96</v>
      </c>
      <c r="F20" s="24"/>
      <c r="G20" s="24">
        <v>24.24</v>
      </c>
      <c r="H20" s="24">
        <v>37.57</v>
      </c>
    </row>
    <row r="21" spans="2:8" x14ac:dyDescent="0.25">
      <c r="B21" s="12" t="s">
        <v>11</v>
      </c>
      <c r="C21" s="24"/>
      <c r="D21" s="24">
        <v>58</v>
      </c>
      <c r="E21" s="24">
        <v>77.78</v>
      </c>
      <c r="F21" s="24"/>
      <c r="G21" s="24">
        <v>13.57</v>
      </c>
      <c r="H21" s="24">
        <v>32.520000000000003</v>
      </c>
    </row>
    <row r="22" spans="2:8" x14ac:dyDescent="0.25">
      <c r="B22" s="33" t="s">
        <v>35</v>
      </c>
      <c r="C22" s="34"/>
      <c r="D22" s="34"/>
      <c r="E22" s="34"/>
      <c r="F22" s="34"/>
      <c r="G22" s="34"/>
      <c r="H22" s="35"/>
    </row>
    <row r="23" spans="2:8" x14ac:dyDescent="0.25">
      <c r="B23" s="12" t="s">
        <v>12</v>
      </c>
      <c r="C23" s="24"/>
      <c r="D23" s="24">
        <v>61</v>
      </c>
      <c r="E23" s="24">
        <v>72.459999999999994</v>
      </c>
      <c r="F23" s="24"/>
      <c r="G23" s="24">
        <v>20.47</v>
      </c>
      <c r="H23" s="24">
        <v>26.26</v>
      </c>
    </row>
    <row r="24" spans="2:8" x14ac:dyDescent="0.25">
      <c r="B24" s="12" t="s">
        <v>13</v>
      </c>
      <c r="C24" s="24"/>
      <c r="D24" s="24">
        <v>47</v>
      </c>
      <c r="E24" s="24">
        <v>59.68</v>
      </c>
      <c r="F24" s="24"/>
      <c r="G24" s="24">
        <v>15.88</v>
      </c>
      <c r="H24" s="24">
        <v>21.52</v>
      </c>
    </row>
    <row r="25" spans="2:8" x14ac:dyDescent="0.25">
      <c r="B25" s="12" t="s">
        <v>14</v>
      </c>
      <c r="C25" s="24"/>
      <c r="D25" s="24">
        <v>47</v>
      </c>
      <c r="E25" s="24">
        <v>75.78</v>
      </c>
      <c r="F25" s="24"/>
      <c r="G25" s="24">
        <v>13.1</v>
      </c>
      <c r="H25" s="24">
        <v>23.84</v>
      </c>
    </row>
    <row r="26" spans="2:8" x14ac:dyDescent="0.25">
      <c r="B26" s="12" t="s">
        <v>15</v>
      </c>
      <c r="C26" s="24"/>
      <c r="D26" s="24">
        <v>60</v>
      </c>
      <c r="E26" s="24">
        <v>70.94</v>
      </c>
      <c r="F26" s="24"/>
      <c r="G26" s="24">
        <v>19.43</v>
      </c>
      <c r="H26" s="24">
        <v>25.3</v>
      </c>
    </row>
    <row r="27" spans="2:8" x14ac:dyDescent="0.25">
      <c r="B27" s="12" t="s">
        <v>16</v>
      </c>
      <c r="C27" s="24"/>
      <c r="D27" s="24">
        <v>39</v>
      </c>
      <c r="E27" s="24">
        <v>72.290000000000006</v>
      </c>
      <c r="F27" s="24"/>
      <c r="G27" s="24">
        <v>5.88</v>
      </c>
      <c r="H27" s="24">
        <v>14.48</v>
      </c>
    </row>
    <row r="28" spans="2:8" x14ac:dyDescent="0.25">
      <c r="B28" s="12" t="s">
        <v>17</v>
      </c>
      <c r="C28" s="24"/>
      <c r="D28" s="24">
        <v>54</v>
      </c>
      <c r="E28" s="24">
        <v>73.349999999999994</v>
      </c>
      <c r="F28" s="24"/>
      <c r="G28" s="24">
        <v>21.28</v>
      </c>
      <c r="H28" s="24">
        <v>26.79</v>
      </c>
    </row>
    <row r="29" spans="2:8" x14ac:dyDescent="0.25">
      <c r="B29" s="12" t="s">
        <v>18</v>
      </c>
      <c r="C29" s="24"/>
      <c r="D29" s="24">
        <v>26</v>
      </c>
      <c r="E29" s="24">
        <v>66.28</v>
      </c>
      <c r="F29" s="24"/>
      <c r="G29" s="24">
        <v>12.42</v>
      </c>
      <c r="H29" s="24">
        <v>20.9</v>
      </c>
    </row>
    <row r="30" spans="2:8" x14ac:dyDescent="0.25">
      <c r="B30" s="12" t="s">
        <v>19</v>
      </c>
      <c r="C30" s="24"/>
      <c r="D30" s="24">
        <v>37</v>
      </c>
      <c r="E30" s="24">
        <v>52.69</v>
      </c>
      <c r="F30" s="24"/>
      <c r="G30" s="24">
        <v>10.87</v>
      </c>
      <c r="H30" s="24">
        <v>19.09</v>
      </c>
    </row>
    <row r="31" spans="2:8" x14ac:dyDescent="0.25">
      <c r="B31" s="29" t="s">
        <v>36</v>
      </c>
      <c r="C31" s="29"/>
      <c r="D31" s="29"/>
      <c r="E31" s="29"/>
      <c r="F31" s="29"/>
      <c r="G31" s="29"/>
      <c r="H31" s="29"/>
    </row>
    <row r="32" spans="2:8" x14ac:dyDescent="0.25">
      <c r="B32" s="12" t="s">
        <v>20</v>
      </c>
      <c r="C32" s="24"/>
      <c r="D32" s="24">
        <v>51.85</v>
      </c>
      <c r="E32" s="24">
        <v>73.17</v>
      </c>
      <c r="F32" s="24"/>
      <c r="G32" s="24">
        <v>4.9400000000000004</v>
      </c>
      <c r="H32" s="24">
        <v>15.99</v>
      </c>
    </row>
    <row r="33" spans="2:8" x14ac:dyDescent="0.25">
      <c r="B33" s="12" t="s">
        <v>21</v>
      </c>
      <c r="C33" s="24"/>
      <c r="D33" s="24">
        <v>25</v>
      </c>
      <c r="E33" s="24">
        <v>56.92</v>
      </c>
      <c r="F33" s="24"/>
      <c r="G33" s="24">
        <v>10.23</v>
      </c>
      <c r="H33" s="24">
        <v>27.3</v>
      </c>
    </row>
    <row r="34" spans="2:8" x14ac:dyDescent="0.25">
      <c r="B34" s="12" t="s">
        <v>22</v>
      </c>
      <c r="C34" s="24"/>
      <c r="D34" s="24">
        <v>57.57</v>
      </c>
      <c r="E34" s="24">
        <v>77.75</v>
      </c>
      <c r="F34" s="24"/>
      <c r="G34" s="24">
        <v>15.15</v>
      </c>
      <c r="H34" s="24">
        <v>27.16</v>
      </c>
    </row>
    <row r="35" spans="2:8" x14ac:dyDescent="0.25">
      <c r="B35" s="12" t="s">
        <v>23</v>
      </c>
      <c r="C35" s="24"/>
      <c r="D35" s="24">
        <v>69.7</v>
      </c>
      <c r="E35" s="24">
        <v>71.400000000000006</v>
      </c>
      <c r="F35" s="24"/>
      <c r="G35" s="24">
        <v>2.44</v>
      </c>
      <c r="H35" s="24">
        <v>31.37</v>
      </c>
    </row>
    <row r="36" spans="2:8" x14ac:dyDescent="0.25">
      <c r="B36" s="12" t="s">
        <v>24</v>
      </c>
      <c r="C36" s="24"/>
      <c r="D36" s="24">
        <v>53.66</v>
      </c>
      <c r="E36" s="24">
        <v>73.930000000000007</v>
      </c>
      <c r="F36" s="24"/>
      <c r="G36" s="24">
        <v>2.44</v>
      </c>
      <c r="H36" s="24">
        <v>14.07</v>
      </c>
    </row>
    <row r="37" spans="2:8" x14ac:dyDescent="0.25">
      <c r="B37" s="12" t="s">
        <v>25</v>
      </c>
      <c r="C37" s="24"/>
      <c r="D37" s="24">
        <v>40</v>
      </c>
      <c r="E37" s="24">
        <v>64.95</v>
      </c>
      <c r="F37" s="24"/>
      <c r="G37" s="24">
        <v>10</v>
      </c>
      <c r="H37" s="24">
        <v>23.36</v>
      </c>
    </row>
    <row r="38" spans="2:8" x14ac:dyDescent="0.25">
      <c r="B38" s="12" t="s">
        <v>26</v>
      </c>
      <c r="C38" s="24"/>
      <c r="D38" s="24">
        <v>15</v>
      </c>
      <c r="E38" s="24">
        <v>62</v>
      </c>
      <c r="F38" s="24"/>
      <c r="G38" s="24">
        <v>0</v>
      </c>
      <c r="H38" s="24">
        <v>17.420000000000002</v>
      </c>
    </row>
    <row r="39" spans="2:8" x14ac:dyDescent="0.25">
      <c r="B39" s="12" t="s">
        <v>27</v>
      </c>
      <c r="C39" s="24"/>
      <c r="D39" s="24">
        <v>88.23</v>
      </c>
      <c r="E39" s="24">
        <v>83.17</v>
      </c>
      <c r="F39" s="24"/>
      <c r="G39" s="24">
        <v>58.82</v>
      </c>
      <c r="H39" s="24">
        <v>45.66</v>
      </c>
    </row>
  </sheetData>
  <mergeCells count="9">
    <mergeCell ref="B31:H31"/>
    <mergeCell ref="C4:E4"/>
    <mergeCell ref="F4:H4"/>
    <mergeCell ref="B4:B5"/>
    <mergeCell ref="B2:G2"/>
    <mergeCell ref="B6:H6"/>
    <mergeCell ref="B10:H10"/>
    <mergeCell ref="B15:H15"/>
    <mergeCell ref="B22:H22"/>
  </mergeCells>
  <pageMargins left="0.25" right="0.25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0"/>
  <sheetViews>
    <sheetView workbookViewId="0">
      <pane ySplit="5" topLeftCell="A6" activePane="bottomLeft" state="frozen"/>
      <selection pane="bottomLeft" activeCell="G7" sqref="G7:G8"/>
    </sheetView>
  </sheetViews>
  <sheetFormatPr defaultRowHeight="15.75" x14ac:dyDescent="0.25"/>
  <cols>
    <col min="1" max="1" width="3.7109375" style="9" customWidth="1"/>
    <col min="2" max="2" width="26.28515625" style="9" customWidth="1"/>
    <col min="3" max="3" width="12.140625" style="11" customWidth="1"/>
    <col min="4" max="4" width="16.85546875" style="11" customWidth="1"/>
    <col min="5" max="5" width="11.7109375" style="11" customWidth="1"/>
    <col min="6" max="6" width="10.42578125" style="11" customWidth="1"/>
    <col min="7" max="7" width="16.140625" style="11" customWidth="1"/>
    <col min="8" max="8" width="12.7109375" style="11" customWidth="1"/>
    <col min="9" max="18" width="9.140625" style="9"/>
    <col min="19" max="19" width="9.140625" style="10"/>
    <col min="20" max="16384" width="9.140625" style="9"/>
  </cols>
  <sheetData>
    <row r="1" spans="2:19" ht="18.75" x14ac:dyDescent="0.25">
      <c r="H1" s="13" t="s">
        <v>43</v>
      </c>
    </row>
    <row r="2" spans="2:19" ht="18.75" x14ac:dyDescent="0.3">
      <c r="B2" s="32" t="s">
        <v>102</v>
      </c>
      <c r="C2" s="32"/>
      <c r="D2" s="32"/>
      <c r="E2" s="32"/>
      <c r="F2" s="32"/>
      <c r="G2" s="32"/>
    </row>
    <row r="4" spans="2:19" ht="46.5" customHeight="1" x14ac:dyDescent="0.25">
      <c r="B4" s="39" t="s">
        <v>28</v>
      </c>
      <c r="C4" s="40" t="s">
        <v>41</v>
      </c>
      <c r="D4" s="40"/>
      <c r="E4" s="40"/>
      <c r="F4" s="40" t="s">
        <v>37</v>
      </c>
      <c r="G4" s="40"/>
      <c r="H4" s="40"/>
      <c r="S4" s="6"/>
    </row>
    <row r="5" spans="2:19" ht="19.5" customHeight="1" x14ac:dyDescent="0.25">
      <c r="B5" s="39"/>
      <c r="C5" s="3" t="s">
        <v>38</v>
      </c>
      <c r="D5" s="3" t="s">
        <v>39</v>
      </c>
      <c r="E5" s="3" t="s">
        <v>40</v>
      </c>
      <c r="F5" s="3" t="s">
        <v>38</v>
      </c>
      <c r="G5" s="3" t="s">
        <v>39</v>
      </c>
      <c r="H5" s="3" t="s">
        <v>40</v>
      </c>
    </row>
    <row r="6" spans="2:19" x14ac:dyDescent="0.25">
      <c r="B6" s="36" t="s">
        <v>44</v>
      </c>
      <c r="C6" s="37"/>
      <c r="D6" s="37"/>
      <c r="E6" s="37"/>
      <c r="F6" s="37"/>
      <c r="G6" s="37"/>
      <c r="H6" s="38"/>
    </row>
    <row r="7" spans="2:19" x14ac:dyDescent="0.25">
      <c r="B7" s="12" t="s">
        <v>46</v>
      </c>
      <c r="C7" s="24"/>
      <c r="D7" s="24">
        <v>22.2</v>
      </c>
      <c r="E7" s="24">
        <v>54.6</v>
      </c>
      <c r="F7" s="24"/>
      <c r="G7" s="24">
        <v>1.1000000000000001</v>
      </c>
      <c r="H7" s="24">
        <v>10.7</v>
      </c>
    </row>
    <row r="8" spans="2:19" x14ac:dyDescent="0.25">
      <c r="B8" s="12" t="s">
        <v>47</v>
      </c>
      <c r="C8" s="24"/>
      <c r="D8" s="24">
        <v>29.1</v>
      </c>
      <c r="E8" s="24">
        <v>55.7</v>
      </c>
      <c r="F8" s="24"/>
      <c r="G8" s="24">
        <v>6.9</v>
      </c>
      <c r="H8" s="24">
        <v>23.5</v>
      </c>
    </row>
    <row r="9" spans="2:19" x14ac:dyDescent="0.25">
      <c r="B9" s="36" t="s">
        <v>45</v>
      </c>
      <c r="C9" s="37"/>
      <c r="D9" s="37"/>
      <c r="E9" s="37"/>
      <c r="F9" s="37"/>
      <c r="G9" s="37"/>
      <c r="H9" s="38"/>
    </row>
    <row r="10" spans="2:19" x14ac:dyDescent="0.25">
      <c r="B10" s="12" t="s">
        <v>97</v>
      </c>
      <c r="C10" s="24"/>
      <c r="D10" s="24">
        <v>54.5</v>
      </c>
      <c r="E10" s="24">
        <v>71.400000000000006</v>
      </c>
      <c r="F10" s="24"/>
      <c r="G10" s="24">
        <v>3</v>
      </c>
      <c r="H10" s="24">
        <v>15</v>
      </c>
    </row>
  </sheetData>
  <mergeCells count="6">
    <mergeCell ref="B9:H9"/>
    <mergeCell ref="B2:G2"/>
    <mergeCell ref="B4:B5"/>
    <mergeCell ref="C4:E4"/>
    <mergeCell ref="F4:H4"/>
    <mergeCell ref="B6:H6"/>
  </mergeCells>
  <pageMargins left="0.25" right="0.25" top="0.75" bottom="0.75" header="0.3" footer="0.3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6"/>
  <sheetViews>
    <sheetView workbookViewId="0">
      <pane ySplit="5" topLeftCell="A6" activePane="bottomLeft" state="frozen"/>
      <selection pane="bottomLeft" activeCell="E24" sqref="E24"/>
    </sheetView>
  </sheetViews>
  <sheetFormatPr defaultRowHeight="15.75" x14ac:dyDescent="0.25"/>
  <cols>
    <col min="1" max="1" width="3.7109375" style="9" customWidth="1"/>
    <col min="2" max="2" width="24.28515625" style="9" customWidth="1"/>
    <col min="3" max="3" width="12.140625" style="11" customWidth="1"/>
    <col min="4" max="4" width="16.85546875" style="11" customWidth="1"/>
    <col min="5" max="5" width="11.7109375" style="11" customWidth="1"/>
    <col min="6" max="6" width="10.42578125" style="11" customWidth="1"/>
    <col min="7" max="7" width="16.140625" style="11" customWidth="1"/>
    <col min="8" max="8" width="12.7109375" style="11" customWidth="1"/>
    <col min="9" max="18" width="9.140625" style="9"/>
    <col min="19" max="19" width="9.140625" style="10"/>
    <col min="20" max="16384" width="9.140625" style="9"/>
  </cols>
  <sheetData>
    <row r="1" spans="2:19" ht="18.75" x14ac:dyDescent="0.25">
      <c r="H1" s="13" t="s">
        <v>48</v>
      </c>
    </row>
    <row r="2" spans="2:19" ht="18.75" x14ac:dyDescent="0.3">
      <c r="B2" s="32" t="s">
        <v>100</v>
      </c>
      <c r="C2" s="32"/>
      <c r="D2" s="32"/>
      <c r="E2" s="32"/>
      <c r="F2" s="32"/>
      <c r="G2" s="32"/>
    </row>
    <row r="4" spans="2:19" ht="46.5" customHeight="1" x14ac:dyDescent="0.25">
      <c r="B4" s="41" t="s">
        <v>28</v>
      </c>
      <c r="C4" s="42" t="s">
        <v>63</v>
      </c>
      <c r="D4" s="42"/>
      <c r="E4" s="42"/>
      <c r="F4" s="42" t="s">
        <v>64</v>
      </c>
      <c r="G4" s="42"/>
      <c r="H4" s="42"/>
      <c r="S4" s="6"/>
    </row>
    <row r="5" spans="2:19" ht="19.5" customHeight="1" x14ac:dyDescent="0.25">
      <c r="B5" s="41"/>
      <c r="C5" s="3" t="s">
        <v>38</v>
      </c>
      <c r="D5" s="3" t="s">
        <v>39</v>
      </c>
      <c r="E5" s="3" t="s">
        <v>40</v>
      </c>
      <c r="F5" s="3" t="s">
        <v>38</v>
      </c>
      <c r="G5" s="3" t="s">
        <v>39</v>
      </c>
      <c r="H5" s="3" t="s">
        <v>40</v>
      </c>
    </row>
    <row r="6" spans="2:19" x14ac:dyDescent="0.25">
      <c r="B6" s="12" t="s">
        <v>49</v>
      </c>
      <c r="C6" s="24"/>
      <c r="D6" s="24">
        <v>100</v>
      </c>
      <c r="E6" s="24">
        <f>100-0.3</f>
        <v>99.7</v>
      </c>
      <c r="F6" s="24"/>
      <c r="G6" s="24">
        <v>42.9</v>
      </c>
      <c r="H6" s="24">
        <v>61.847022672535502</v>
      </c>
    </row>
    <row r="7" spans="2:19" x14ac:dyDescent="0.25">
      <c r="B7" s="12" t="s">
        <v>50</v>
      </c>
      <c r="C7" s="24"/>
      <c r="D7" s="24">
        <v>98</v>
      </c>
      <c r="E7" s="24">
        <f>100-0.8</f>
        <v>99.2</v>
      </c>
      <c r="F7" s="24"/>
      <c r="G7" s="24">
        <v>34.4</v>
      </c>
      <c r="H7" s="24">
        <v>48.744804655029093</v>
      </c>
    </row>
    <row r="8" spans="2:19" x14ac:dyDescent="0.25">
      <c r="B8" s="12" t="s">
        <v>51</v>
      </c>
      <c r="C8" s="24"/>
      <c r="D8" s="24">
        <v>100</v>
      </c>
      <c r="E8" s="24">
        <f>100-0.1</f>
        <v>99.9</v>
      </c>
      <c r="F8" s="24"/>
      <c r="G8" s="24">
        <v>18.8</v>
      </c>
      <c r="H8" s="24">
        <v>56.22837370242214</v>
      </c>
    </row>
    <row r="9" spans="2:19" x14ac:dyDescent="0.25">
      <c r="B9" s="12" t="s">
        <v>52</v>
      </c>
      <c r="C9" s="27"/>
      <c r="D9" s="28">
        <v>93.3</v>
      </c>
      <c r="E9" s="27">
        <f>100-0.1</f>
        <v>99.9</v>
      </c>
      <c r="F9" s="27"/>
      <c r="G9" s="27">
        <v>26.7</v>
      </c>
      <c r="H9" s="24">
        <v>71.882086167800452</v>
      </c>
    </row>
    <row r="10" spans="2:19" x14ac:dyDescent="0.25">
      <c r="B10" s="12" t="s">
        <v>53</v>
      </c>
      <c r="C10" s="27"/>
      <c r="D10" s="27">
        <v>100</v>
      </c>
      <c r="E10" s="27">
        <f>100-0.4</f>
        <v>99.6</v>
      </c>
      <c r="F10" s="27"/>
      <c r="G10" s="27">
        <v>57.1</v>
      </c>
      <c r="H10" s="24">
        <v>60.30289123451125</v>
      </c>
    </row>
    <row r="11" spans="2:19" x14ac:dyDescent="0.25">
      <c r="B11" s="12" t="s">
        <v>54</v>
      </c>
      <c r="C11" s="27"/>
      <c r="D11" s="27">
        <v>98.7</v>
      </c>
      <c r="E11" s="27">
        <v>99.7</v>
      </c>
      <c r="F11" s="27"/>
      <c r="G11" s="27">
        <v>16.899999999999999</v>
      </c>
      <c r="H11" s="24">
        <v>35.009746588693957</v>
      </c>
    </row>
    <row r="12" spans="2:19" x14ac:dyDescent="0.25">
      <c r="B12" s="12" t="s">
        <v>55</v>
      </c>
      <c r="C12" s="27"/>
      <c r="D12" s="27">
        <v>100</v>
      </c>
      <c r="E12" s="27">
        <v>99.7</v>
      </c>
      <c r="F12" s="27"/>
      <c r="G12" s="27">
        <v>16.7</v>
      </c>
      <c r="H12" s="24">
        <v>36.636636636636638</v>
      </c>
    </row>
    <row r="13" spans="2:19" x14ac:dyDescent="0.25">
      <c r="B13" s="12" t="s">
        <v>56</v>
      </c>
      <c r="C13" s="27"/>
      <c r="D13" s="27">
        <v>96.15</v>
      </c>
      <c r="E13" s="27">
        <v>99</v>
      </c>
      <c r="F13" s="27"/>
      <c r="G13" s="27">
        <v>37.200000000000003</v>
      </c>
      <c r="H13" s="24">
        <v>49.004371053909665</v>
      </c>
    </row>
    <row r="14" spans="2:19" x14ac:dyDescent="0.25">
      <c r="B14" s="12" t="s">
        <v>57</v>
      </c>
      <c r="C14" s="27"/>
      <c r="D14" s="27">
        <v>100</v>
      </c>
      <c r="E14" s="27">
        <v>99.7</v>
      </c>
      <c r="F14" s="27"/>
      <c r="G14" s="27">
        <v>66.7</v>
      </c>
      <c r="H14" s="24">
        <v>80.498866213151928</v>
      </c>
    </row>
    <row r="15" spans="2:19" x14ac:dyDescent="0.25">
      <c r="B15" s="12" t="s">
        <v>58</v>
      </c>
      <c r="C15" s="27"/>
      <c r="D15" s="27">
        <v>99</v>
      </c>
      <c r="E15" s="27">
        <v>99.6</v>
      </c>
      <c r="F15" s="27"/>
      <c r="G15" s="27">
        <v>31.3</v>
      </c>
      <c r="H15" s="24">
        <v>47.608901515151516</v>
      </c>
    </row>
    <row r="16" spans="2:19" x14ac:dyDescent="0.25">
      <c r="B16" s="12" t="s">
        <v>59</v>
      </c>
      <c r="C16" s="27"/>
      <c r="D16" s="27">
        <v>100</v>
      </c>
      <c r="E16" s="27">
        <v>100</v>
      </c>
      <c r="F16" s="27"/>
      <c r="G16" s="27">
        <v>50</v>
      </c>
      <c r="H16" s="24">
        <v>71.223021582733821</v>
      </c>
    </row>
  </sheetData>
  <mergeCells count="4">
    <mergeCell ref="B2:G2"/>
    <mergeCell ref="B4:B5"/>
    <mergeCell ref="C4:E4"/>
    <mergeCell ref="F4:H4"/>
  </mergeCells>
  <pageMargins left="0.25" right="0.25" top="0.75" bottom="0.75" header="0.3" footer="0.3"/>
  <pageSetup paperSize="9" scale="9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6"/>
  <sheetViews>
    <sheetView workbookViewId="0">
      <pane ySplit="5" topLeftCell="A6" activePane="bottomLeft" state="frozen"/>
      <selection pane="bottomLeft" activeCell="K29" sqref="K29"/>
    </sheetView>
  </sheetViews>
  <sheetFormatPr defaultRowHeight="15.75" x14ac:dyDescent="0.25"/>
  <cols>
    <col min="1" max="1" width="3.7109375" style="9" customWidth="1"/>
    <col min="2" max="2" width="23.28515625" style="9" customWidth="1"/>
    <col min="3" max="3" width="12.140625" style="11" customWidth="1"/>
    <col min="4" max="4" width="16.85546875" style="11" customWidth="1"/>
    <col min="5" max="5" width="9" style="11" customWidth="1"/>
    <col min="6" max="6" width="8.5703125" style="11" customWidth="1"/>
    <col min="7" max="7" width="16.140625" style="11" customWidth="1"/>
    <col min="8" max="8" width="9.5703125" style="11" customWidth="1"/>
    <col min="9" max="18" width="9.140625" style="9"/>
    <col min="19" max="19" width="9.140625" style="10"/>
    <col min="20" max="16384" width="9.140625" style="9"/>
  </cols>
  <sheetData>
    <row r="1" spans="2:19" ht="18.75" x14ac:dyDescent="0.25">
      <c r="H1" s="23" t="s">
        <v>60</v>
      </c>
    </row>
    <row r="2" spans="2:19" ht="18.75" x14ac:dyDescent="0.3">
      <c r="B2" s="32" t="s">
        <v>104</v>
      </c>
      <c r="C2" s="32"/>
      <c r="D2" s="32"/>
      <c r="E2" s="32"/>
      <c r="F2" s="32"/>
      <c r="G2" s="32"/>
      <c r="H2" s="32"/>
    </row>
    <row r="4" spans="2:19" ht="46.5" customHeight="1" x14ac:dyDescent="0.25">
      <c r="B4" s="41" t="s">
        <v>28</v>
      </c>
      <c r="C4" s="42" t="s">
        <v>61</v>
      </c>
      <c r="D4" s="42"/>
      <c r="E4" s="42"/>
      <c r="F4" s="42" t="s">
        <v>62</v>
      </c>
      <c r="G4" s="42"/>
      <c r="H4" s="42"/>
      <c r="S4" s="6"/>
    </row>
    <row r="5" spans="2:19" ht="19.5" customHeight="1" x14ac:dyDescent="0.25">
      <c r="B5" s="41"/>
      <c r="C5" s="3" t="s">
        <v>38</v>
      </c>
      <c r="D5" s="3" t="s">
        <v>39</v>
      </c>
      <c r="E5" s="3" t="s">
        <v>40</v>
      </c>
      <c r="F5" s="3" t="s">
        <v>38</v>
      </c>
      <c r="G5" s="3" t="s">
        <v>39</v>
      </c>
      <c r="H5" s="3" t="s">
        <v>40</v>
      </c>
    </row>
    <row r="6" spans="2:19" x14ac:dyDescent="0.25">
      <c r="B6" s="12" t="s">
        <v>49</v>
      </c>
      <c r="C6" s="24"/>
      <c r="D6" s="24">
        <v>100</v>
      </c>
      <c r="E6" s="24">
        <f>100-0.2</f>
        <v>99.8</v>
      </c>
      <c r="F6" s="24"/>
      <c r="G6" s="24">
        <v>12.6</v>
      </c>
      <c r="H6" s="24">
        <v>21.8</v>
      </c>
    </row>
    <row r="7" spans="2:19" x14ac:dyDescent="0.25">
      <c r="B7" s="12" t="s">
        <v>50</v>
      </c>
      <c r="C7" s="24"/>
      <c r="D7" s="24">
        <v>92.95</v>
      </c>
      <c r="E7" s="24">
        <f>100-7.7</f>
        <v>92.3</v>
      </c>
      <c r="F7" s="24"/>
      <c r="G7" s="24">
        <v>15.38</v>
      </c>
      <c r="H7" s="24">
        <v>2.1</v>
      </c>
    </row>
    <row r="8" spans="2:19" x14ac:dyDescent="0.25">
      <c r="B8" s="12" t="s">
        <v>51</v>
      </c>
      <c r="C8" s="24"/>
      <c r="D8" s="24">
        <v>100</v>
      </c>
      <c r="E8" s="24">
        <f>100-7.1</f>
        <v>92.9</v>
      </c>
      <c r="F8" s="24"/>
      <c r="G8" s="24">
        <v>0</v>
      </c>
      <c r="H8" s="24">
        <v>6.3</v>
      </c>
    </row>
    <row r="9" spans="2:19" x14ac:dyDescent="0.25">
      <c r="B9" s="12" t="s">
        <v>52</v>
      </c>
      <c r="C9" s="27"/>
      <c r="D9" s="27">
        <v>80</v>
      </c>
      <c r="E9" s="27">
        <f>100-22.5</f>
        <v>77.5</v>
      </c>
      <c r="F9" s="27"/>
      <c r="G9" s="27">
        <v>14.2</v>
      </c>
      <c r="H9" s="27">
        <v>10.6</v>
      </c>
    </row>
    <row r="10" spans="2:19" x14ac:dyDescent="0.25">
      <c r="B10" s="12" t="s">
        <v>53</v>
      </c>
      <c r="C10" s="27"/>
      <c r="D10" s="27">
        <v>50</v>
      </c>
      <c r="E10" s="27">
        <f>100-12.5</f>
        <v>87.5</v>
      </c>
      <c r="F10" s="27"/>
      <c r="G10" s="27">
        <v>16.66</v>
      </c>
      <c r="H10" s="27">
        <v>12.9</v>
      </c>
    </row>
    <row r="11" spans="2:19" x14ac:dyDescent="0.25">
      <c r="B11" s="12" t="s">
        <v>54</v>
      </c>
      <c r="C11" s="27"/>
      <c r="D11" s="27">
        <v>50</v>
      </c>
      <c r="E11" s="27">
        <f>100-16</f>
        <v>84</v>
      </c>
      <c r="F11" s="27"/>
      <c r="G11" s="27">
        <v>10</v>
      </c>
      <c r="H11" s="27">
        <v>1.5</v>
      </c>
    </row>
    <row r="12" spans="2:19" x14ac:dyDescent="0.25">
      <c r="B12" s="12" t="s">
        <v>55</v>
      </c>
      <c r="C12" s="27"/>
      <c r="D12" s="27">
        <v>100</v>
      </c>
      <c r="E12" s="27">
        <f>100-5.7</f>
        <v>94.3</v>
      </c>
      <c r="F12" s="27"/>
      <c r="G12" s="27">
        <v>20</v>
      </c>
      <c r="H12" s="27">
        <v>14.8</v>
      </c>
    </row>
    <row r="13" spans="2:19" x14ac:dyDescent="0.25">
      <c r="B13" s="12" t="s">
        <v>56</v>
      </c>
      <c r="C13" s="27"/>
      <c r="D13" s="27">
        <v>100</v>
      </c>
      <c r="E13" s="27">
        <f>100-2.6</f>
        <v>97.4</v>
      </c>
      <c r="F13" s="27"/>
      <c r="G13" s="27">
        <v>0</v>
      </c>
      <c r="H13" s="27">
        <v>3.9</v>
      </c>
    </row>
    <row r="14" spans="2:19" x14ac:dyDescent="0.25">
      <c r="B14" s="12" t="s">
        <v>57</v>
      </c>
      <c r="C14" s="27"/>
      <c r="D14" s="27">
        <v>80</v>
      </c>
      <c r="E14" s="27">
        <f>100-0.3</f>
        <v>99.7</v>
      </c>
      <c r="F14" s="27"/>
      <c r="G14" s="27">
        <v>40</v>
      </c>
      <c r="H14" s="27">
        <v>35.700000000000003</v>
      </c>
    </row>
    <row r="15" spans="2:19" x14ac:dyDescent="0.25">
      <c r="B15" s="12" t="s">
        <v>58</v>
      </c>
      <c r="C15" s="27"/>
      <c r="D15" s="27">
        <v>67.849999999999994</v>
      </c>
      <c r="E15" s="27">
        <f>100-23.2</f>
        <v>76.8</v>
      </c>
      <c r="F15" s="27"/>
      <c r="G15" s="27">
        <v>3.57</v>
      </c>
      <c r="H15" s="27">
        <v>7.7</v>
      </c>
    </row>
    <row r="16" spans="2:19" x14ac:dyDescent="0.25">
      <c r="B16" s="12" t="s">
        <v>59</v>
      </c>
      <c r="C16" s="27"/>
      <c r="D16" s="27">
        <v>100</v>
      </c>
      <c r="E16" s="27">
        <v>95.2</v>
      </c>
      <c r="F16" s="27"/>
      <c r="G16" s="27">
        <v>0</v>
      </c>
      <c r="H16" s="27">
        <v>10.4</v>
      </c>
    </row>
  </sheetData>
  <mergeCells count="4">
    <mergeCell ref="B4:B5"/>
    <mergeCell ref="C4:E4"/>
    <mergeCell ref="F4:H4"/>
    <mergeCell ref="B2:H2"/>
  </mergeCells>
  <pageMargins left="0.25" right="0.25" top="0.75" bottom="0.75" header="0.3" footer="0.3"/>
  <pageSetup paperSize="9" scale="9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3"/>
  <sheetViews>
    <sheetView workbookViewId="0">
      <pane ySplit="6" topLeftCell="A7" activePane="bottomLeft" state="frozen"/>
      <selection pane="bottomLeft" activeCell="F25" sqref="F25"/>
    </sheetView>
  </sheetViews>
  <sheetFormatPr defaultRowHeight="15.75" x14ac:dyDescent="0.25"/>
  <cols>
    <col min="1" max="1" width="3.7109375" style="9" customWidth="1"/>
    <col min="2" max="2" width="29" style="9" customWidth="1"/>
    <col min="3" max="5" width="16.140625" style="9" customWidth="1"/>
    <col min="6" max="6" width="17.5703125" style="9" customWidth="1"/>
    <col min="7" max="7" width="12.140625" style="11" customWidth="1"/>
    <col min="8" max="8" width="16.85546875" style="11" customWidth="1"/>
    <col min="9" max="9" width="9" style="11" customWidth="1"/>
    <col min="10" max="10" width="9.5703125" style="11" customWidth="1"/>
    <col min="11" max="11" width="16.140625" style="11" customWidth="1"/>
    <col min="12" max="12" width="9.5703125" style="11" customWidth="1"/>
    <col min="13" max="22" width="9.140625" style="9"/>
    <col min="23" max="23" width="9.140625" style="10"/>
    <col min="24" max="16384" width="9.140625" style="9"/>
  </cols>
  <sheetData>
    <row r="1" spans="2:23" ht="18.75" x14ac:dyDescent="0.25">
      <c r="L1" s="13" t="s">
        <v>72</v>
      </c>
    </row>
    <row r="2" spans="2:23" ht="18.75" x14ac:dyDescent="0.3">
      <c r="B2" s="32" t="s">
        <v>105</v>
      </c>
      <c r="C2" s="32"/>
      <c r="D2" s="32"/>
      <c r="E2" s="32"/>
      <c r="F2" s="32"/>
      <c r="G2" s="32"/>
      <c r="H2" s="32"/>
      <c r="I2" s="32"/>
      <c r="J2" s="32"/>
      <c r="K2" s="32"/>
    </row>
    <row r="4" spans="2:23" ht="46.5" customHeight="1" x14ac:dyDescent="0.25">
      <c r="B4" s="42" t="s">
        <v>65</v>
      </c>
      <c r="C4" s="43" t="s">
        <v>66</v>
      </c>
      <c r="D4" s="44"/>
      <c r="E4" s="44"/>
      <c r="F4" s="44"/>
      <c r="G4" s="44"/>
      <c r="H4" s="44"/>
      <c r="I4" s="44"/>
      <c r="J4" s="44"/>
      <c r="K4" s="44"/>
      <c r="L4" s="45"/>
      <c r="W4" s="6"/>
    </row>
    <row r="5" spans="2:23" ht="51.75" customHeight="1" x14ac:dyDescent="0.25">
      <c r="B5" s="42"/>
      <c r="C5" s="46" t="s">
        <v>68</v>
      </c>
      <c r="D5" s="46" t="s">
        <v>67</v>
      </c>
      <c r="E5" s="46" t="s">
        <v>69</v>
      </c>
      <c r="F5" s="46" t="s">
        <v>70</v>
      </c>
      <c r="G5" s="43" t="s">
        <v>71</v>
      </c>
      <c r="H5" s="44"/>
      <c r="I5" s="45"/>
      <c r="J5" s="43" t="s">
        <v>62</v>
      </c>
      <c r="K5" s="44"/>
      <c r="L5" s="45"/>
      <c r="W5" s="6"/>
    </row>
    <row r="6" spans="2:23" ht="59.25" customHeight="1" x14ac:dyDescent="0.25">
      <c r="B6" s="41"/>
      <c r="C6" s="47"/>
      <c r="D6" s="47"/>
      <c r="E6" s="47"/>
      <c r="F6" s="47"/>
      <c r="G6" s="3" t="s">
        <v>38</v>
      </c>
      <c r="H6" s="3" t="s">
        <v>39</v>
      </c>
      <c r="I6" s="3" t="s">
        <v>40</v>
      </c>
      <c r="J6" s="3" t="s">
        <v>38</v>
      </c>
      <c r="K6" s="3" t="s">
        <v>39</v>
      </c>
      <c r="L6" s="3" t="s">
        <v>40</v>
      </c>
    </row>
    <row r="7" spans="2:23" x14ac:dyDescent="0.25">
      <c r="B7" s="12" t="s">
        <v>49</v>
      </c>
      <c r="C7" s="12"/>
      <c r="D7" s="12"/>
      <c r="E7" s="12"/>
      <c r="F7" s="12"/>
      <c r="G7" s="3" t="e">
        <f>IF(C7="н","нет",(D7-F7)/D7*100)</f>
        <v>#DIV/0!</v>
      </c>
      <c r="H7" s="25">
        <v>94.7</v>
      </c>
      <c r="I7" s="25">
        <f>(1716-18)/1716*100</f>
        <v>98.951048951048946</v>
      </c>
      <c r="J7" s="3" t="e">
        <f>IF(C7="н","нет",E7/D7*100)</f>
        <v>#DIV/0!</v>
      </c>
      <c r="K7" s="24">
        <v>12.6</v>
      </c>
      <c r="L7" s="26">
        <v>26.6</v>
      </c>
    </row>
    <row r="8" spans="2:23" x14ac:dyDescent="0.25">
      <c r="B8" s="12" t="s">
        <v>50</v>
      </c>
      <c r="C8" s="12"/>
      <c r="D8" s="12"/>
      <c r="E8" s="12"/>
      <c r="F8" s="12"/>
      <c r="G8" s="3" t="e">
        <f t="shared" ref="G8:G17" si="0">IF(C8="н","нет",(D8-F8)/D8*100)</f>
        <v>#DIV/0!</v>
      </c>
      <c r="H8" s="25">
        <v>93.4</v>
      </c>
      <c r="I8" s="25">
        <v>94.2</v>
      </c>
      <c r="J8" s="3" t="e">
        <f t="shared" ref="J8:J17" si="1">IF(C8="н","нет",E8/D8*100)</f>
        <v>#DIV/0!</v>
      </c>
      <c r="K8" s="24">
        <v>15.38</v>
      </c>
      <c r="L8" s="26">
        <v>4.0999999999999996</v>
      </c>
    </row>
    <row r="9" spans="2:23" x14ac:dyDescent="0.25">
      <c r="B9" s="12" t="s">
        <v>51</v>
      </c>
      <c r="C9" s="12"/>
      <c r="D9" s="12"/>
      <c r="E9" s="12"/>
      <c r="F9" s="12"/>
      <c r="G9" s="3" t="e">
        <f t="shared" si="0"/>
        <v>#DIV/0!</v>
      </c>
      <c r="H9" s="25">
        <v>100</v>
      </c>
      <c r="I9" s="25">
        <v>89.2</v>
      </c>
      <c r="J9" s="3" t="e">
        <f t="shared" si="1"/>
        <v>#DIV/0!</v>
      </c>
      <c r="K9" s="24">
        <v>0</v>
      </c>
      <c r="L9" s="26">
        <v>3</v>
      </c>
    </row>
    <row r="10" spans="2:23" x14ac:dyDescent="0.25">
      <c r="B10" s="12" t="s">
        <v>52</v>
      </c>
      <c r="C10" s="12"/>
      <c r="D10" s="12"/>
      <c r="E10" s="12"/>
      <c r="F10" s="12"/>
      <c r="G10" s="3" t="e">
        <f t="shared" si="0"/>
        <v>#DIV/0!</v>
      </c>
      <c r="H10" s="25">
        <v>0</v>
      </c>
      <c r="I10" s="26">
        <v>86.4</v>
      </c>
      <c r="J10" s="3" t="e">
        <f t="shared" si="1"/>
        <v>#DIV/0!</v>
      </c>
      <c r="K10" s="27">
        <v>14.2</v>
      </c>
      <c r="L10" s="26">
        <v>18.2</v>
      </c>
    </row>
    <row r="11" spans="2:23" x14ac:dyDescent="0.25">
      <c r="B11" s="12" t="s">
        <v>53</v>
      </c>
      <c r="C11" s="12"/>
      <c r="D11" s="12"/>
      <c r="E11" s="12"/>
      <c r="F11" s="12"/>
      <c r="G11" s="3" t="e">
        <f t="shared" si="0"/>
        <v>#DIV/0!</v>
      </c>
      <c r="H11" s="25">
        <v>100</v>
      </c>
      <c r="I11" s="26">
        <v>91.4</v>
      </c>
      <c r="J11" s="3" t="e">
        <f t="shared" si="1"/>
        <v>#DIV/0!</v>
      </c>
      <c r="K11" s="27">
        <v>16.66</v>
      </c>
      <c r="L11" s="26">
        <v>14.7</v>
      </c>
    </row>
    <row r="12" spans="2:23" x14ac:dyDescent="0.25">
      <c r="B12" s="12" t="s">
        <v>54</v>
      </c>
      <c r="C12" s="12"/>
      <c r="D12" s="12"/>
      <c r="E12" s="12"/>
      <c r="F12" s="12"/>
      <c r="G12" s="3" t="e">
        <f t="shared" si="0"/>
        <v>#DIV/0!</v>
      </c>
      <c r="H12" s="25">
        <v>90</v>
      </c>
      <c r="I12" s="26">
        <v>94</v>
      </c>
      <c r="J12" s="3" t="e">
        <f t="shared" si="1"/>
        <v>#DIV/0!</v>
      </c>
      <c r="K12" s="27">
        <v>10</v>
      </c>
      <c r="L12" s="26">
        <v>3.4</v>
      </c>
    </row>
    <row r="13" spans="2:23" x14ac:dyDescent="0.25">
      <c r="B13" s="12" t="s">
        <v>55</v>
      </c>
      <c r="C13" s="12"/>
      <c r="D13" s="12"/>
      <c r="E13" s="12"/>
      <c r="F13" s="12"/>
      <c r="G13" s="3" t="e">
        <f t="shared" si="0"/>
        <v>#DIV/0!</v>
      </c>
      <c r="H13" s="25">
        <v>100</v>
      </c>
      <c r="I13" s="26">
        <v>97.4</v>
      </c>
      <c r="J13" s="3" t="e">
        <f t="shared" si="1"/>
        <v>#DIV/0!</v>
      </c>
      <c r="K13" s="27">
        <v>20</v>
      </c>
      <c r="L13" s="26">
        <v>18.8</v>
      </c>
    </row>
    <row r="14" spans="2:23" x14ac:dyDescent="0.25">
      <c r="B14" s="12" t="s">
        <v>56</v>
      </c>
      <c r="C14" s="12"/>
      <c r="D14" s="12"/>
      <c r="E14" s="12"/>
      <c r="F14" s="12"/>
      <c r="G14" s="3" t="e">
        <f t="shared" si="0"/>
        <v>#DIV/0!</v>
      </c>
      <c r="H14" s="25"/>
      <c r="I14" s="26">
        <v>95.7</v>
      </c>
      <c r="J14" s="3" t="e">
        <f t="shared" si="1"/>
        <v>#DIV/0!</v>
      </c>
      <c r="K14" s="27">
        <v>0</v>
      </c>
      <c r="L14" s="26">
        <v>4.3</v>
      </c>
    </row>
    <row r="15" spans="2:23" x14ac:dyDescent="0.25">
      <c r="B15" s="12" t="s">
        <v>57</v>
      </c>
      <c r="C15" s="12"/>
      <c r="D15" s="12"/>
      <c r="E15" s="12"/>
      <c r="F15" s="12"/>
      <c r="G15" s="3" t="e">
        <f t="shared" si="0"/>
        <v>#DIV/0!</v>
      </c>
      <c r="H15" s="25"/>
      <c r="I15" s="26">
        <v>100</v>
      </c>
      <c r="J15" s="3" t="e">
        <f t="shared" si="1"/>
        <v>#DIV/0!</v>
      </c>
      <c r="K15" s="27">
        <v>40</v>
      </c>
      <c r="L15" s="26">
        <v>53.2</v>
      </c>
    </row>
    <row r="16" spans="2:23" x14ac:dyDescent="0.25">
      <c r="B16" s="12" t="s">
        <v>58</v>
      </c>
      <c r="C16" s="12"/>
      <c r="D16" s="12"/>
      <c r="E16" s="12"/>
      <c r="F16" s="12"/>
      <c r="G16" s="3" t="e">
        <f t="shared" si="0"/>
        <v>#DIV/0!</v>
      </c>
      <c r="H16" s="25">
        <v>76.5</v>
      </c>
      <c r="I16" s="26">
        <v>81.8</v>
      </c>
      <c r="J16" s="3" t="e">
        <f t="shared" si="1"/>
        <v>#DIV/0!</v>
      </c>
      <c r="K16" s="27">
        <v>3.57</v>
      </c>
      <c r="L16" s="26">
        <v>7.6</v>
      </c>
    </row>
    <row r="17" spans="2:12" x14ac:dyDescent="0.25">
      <c r="B17" s="12" t="s">
        <v>59</v>
      </c>
      <c r="C17" s="12"/>
      <c r="D17" s="12"/>
      <c r="E17" s="12"/>
      <c r="F17" s="12"/>
      <c r="G17" s="3" t="e">
        <f t="shared" si="0"/>
        <v>#DIV/0!</v>
      </c>
      <c r="H17" s="25"/>
      <c r="I17" s="26">
        <v>92.7</v>
      </c>
      <c r="J17" s="3" t="e">
        <f t="shared" si="1"/>
        <v>#DIV/0!</v>
      </c>
      <c r="K17" s="27">
        <v>0</v>
      </c>
      <c r="L17" s="26">
        <v>10.9</v>
      </c>
    </row>
    <row r="23" spans="2:12" x14ac:dyDescent="0.25">
      <c r="K23" s="11" t="s">
        <v>109</v>
      </c>
    </row>
  </sheetData>
  <mergeCells count="9">
    <mergeCell ref="C4:L4"/>
    <mergeCell ref="E5:E6"/>
    <mergeCell ref="F5:F6"/>
    <mergeCell ref="B2:K2"/>
    <mergeCell ref="B4:B6"/>
    <mergeCell ref="G5:I5"/>
    <mergeCell ref="J5:L5"/>
    <mergeCell ref="C5:C6"/>
    <mergeCell ref="D5:D6"/>
  </mergeCells>
  <pageMargins left="0.7" right="0.7" top="0.75" bottom="0.75" header="0.3" footer="0.3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workbookViewId="0">
      <pane ySplit="4" topLeftCell="A5" activePane="bottomLeft" state="frozen"/>
      <selection pane="bottomLeft" activeCell="C23" sqref="C23"/>
    </sheetView>
  </sheetViews>
  <sheetFormatPr defaultRowHeight="15" x14ac:dyDescent="0.25"/>
  <cols>
    <col min="1" max="1" width="5.5703125" customWidth="1"/>
    <col min="2" max="2" width="54.42578125" customWidth="1"/>
    <col min="3" max="3" width="15.5703125" style="1" customWidth="1"/>
    <col min="4" max="4" width="10.7109375" style="1" customWidth="1"/>
    <col min="15" max="15" width="9.140625" style="7"/>
  </cols>
  <sheetData>
    <row r="1" spans="1:19" s="9" customFormat="1" ht="18.75" x14ac:dyDescent="0.25">
      <c r="D1" s="13" t="s">
        <v>101</v>
      </c>
      <c r="E1" s="11"/>
      <c r="F1" s="11"/>
      <c r="G1" s="11"/>
      <c r="S1" s="10"/>
    </row>
    <row r="2" spans="1:19" s="9" customFormat="1" ht="18.75" x14ac:dyDescent="0.25">
      <c r="C2" s="13"/>
      <c r="D2" s="11"/>
      <c r="E2" s="11"/>
      <c r="F2" s="11"/>
      <c r="G2" s="11"/>
      <c r="S2" s="10"/>
    </row>
    <row r="3" spans="1:19" s="9" customFormat="1" ht="18.75" x14ac:dyDescent="0.3">
      <c r="A3" s="32" t="s">
        <v>106</v>
      </c>
      <c r="B3" s="32"/>
      <c r="C3" s="32"/>
      <c r="D3" s="32"/>
      <c r="E3" s="14"/>
      <c r="F3" s="14"/>
      <c r="G3" s="14"/>
      <c r="H3" s="14"/>
      <c r="S3" s="10"/>
    </row>
    <row r="5" spans="1:19" ht="15.75" x14ac:dyDescent="0.25">
      <c r="B5" s="48" t="s">
        <v>31</v>
      </c>
      <c r="C5" s="22" t="s">
        <v>98</v>
      </c>
      <c r="D5" s="22" t="s">
        <v>99</v>
      </c>
    </row>
    <row r="6" spans="1:19" ht="15.75" x14ac:dyDescent="0.25">
      <c r="B6" s="49"/>
      <c r="C6" s="4" t="s">
        <v>30</v>
      </c>
      <c r="D6" s="22" t="s">
        <v>30</v>
      </c>
      <c r="N6" s="7"/>
      <c r="O6"/>
    </row>
    <row r="7" spans="1:19" ht="47.25" x14ac:dyDescent="0.25">
      <c r="B7" s="5" t="s">
        <v>73</v>
      </c>
      <c r="C7" s="2"/>
      <c r="D7" s="2" t="s">
        <v>108</v>
      </c>
      <c r="N7" s="7"/>
      <c r="O7"/>
    </row>
    <row r="8" spans="1:19" ht="47.25" x14ac:dyDescent="0.25">
      <c r="B8" s="5" t="s">
        <v>74</v>
      </c>
      <c r="C8" s="2"/>
      <c r="D8" s="2" t="s">
        <v>107</v>
      </c>
      <c r="N8" s="7"/>
      <c r="O8"/>
    </row>
    <row r="9" spans="1:19" ht="31.5" x14ac:dyDescent="0.25">
      <c r="B9" s="5" t="s">
        <v>75</v>
      </c>
      <c r="C9" s="2"/>
      <c r="D9" s="2" t="s">
        <v>107</v>
      </c>
      <c r="N9" s="7"/>
      <c r="O9"/>
    </row>
  </sheetData>
  <mergeCells count="2">
    <mergeCell ref="A3:D3"/>
    <mergeCell ref="B5:B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5"/>
  <sheetViews>
    <sheetView workbookViewId="0">
      <selection activeCell="E92" sqref="E92"/>
    </sheetView>
  </sheetViews>
  <sheetFormatPr defaultRowHeight="15.75" x14ac:dyDescent="0.25"/>
  <cols>
    <col min="1" max="1" width="6.5703125" customWidth="1"/>
    <col min="2" max="2" width="28" style="9" customWidth="1"/>
    <col min="3" max="7" width="6.42578125" style="16" customWidth="1"/>
    <col min="8" max="8" width="6.42578125" style="8" customWidth="1"/>
    <col min="9" max="14" width="6.5703125" customWidth="1"/>
    <col min="15" max="15" width="22" customWidth="1"/>
    <col min="16" max="18" width="8.42578125" customWidth="1"/>
  </cols>
  <sheetData>
    <row r="2" spans="2:8" ht="15.75" customHeight="1" x14ac:dyDescent="0.25">
      <c r="B2" s="31" t="s">
        <v>28</v>
      </c>
      <c r="C2" s="50" t="s">
        <v>88</v>
      </c>
      <c r="D2" s="50"/>
      <c r="E2" s="50"/>
      <c r="F2" s="50" t="s">
        <v>89</v>
      </c>
      <c r="G2" s="50"/>
      <c r="H2" s="50"/>
    </row>
    <row r="3" spans="2:8" ht="15.75" customHeight="1" x14ac:dyDescent="0.25">
      <c r="B3" s="31"/>
      <c r="C3" s="17" t="s">
        <v>90</v>
      </c>
      <c r="D3" s="17" t="s">
        <v>91</v>
      </c>
      <c r="E3" s="17" t="s">
        <v>92</v>
      </c>
      <c r="F3" s="17" t="s">
        <v>90</v>
      </c>
      <c r="G3" s="17" t="s">
        <v>91</v>
      </c>
      <c r="H3" s="17" t="s">
        <v>92</v>
      </c>
    </row>
    <row r="4" spans="2:8" x14ac:dyDescent="0.25">
      <c r="B4" s="17" t="s">
        <v>76</v>
      </c>
      <c r="C4" s="17"/>
      <c r="D4" s="17"/>
      <c r="E4" s="17"/>
      <c r="F4" s="17"/>
      <c r="G4" s="17"/>
      <c r="H4" s="18"/>
    </row>
    <row r="5" spans="2:8" x14ac:dyDescent="0.25">
      <c r="B5" s="12" t="s">
        <v>0</v>
      </c>
      <c r="C5" s="17">
        <f>IF('Результаты ВПР'!C7="н", "нет",IF(OR('Результаты ВПР'!C7&lt;=25, 'Результаты ВПР'!C7=0),0,IF(AND('Результаты ВПР'!C7&gt;25,'Результаты ВПР'!C7&lt;=50),1,IF(AND('Результаты ВПР'!C7&gt;50,'Результаты ВПР'!C7&lt;=75),2,IF('Результаты ВПР'!C7&gt;75,3)))))</f>
        <v>0</v>
      </c>
      <c r="D5" s="17">
        <f>IF('Результаты ВПР'!D7="н", "нет",IF(OR('Результаты ВПР'!D7&lt;=25, 'Результаты ВПР'!D7=0),0,IF(AND('Результаты ВПР'!D7&gt;25,'Результаты ВПР'!D7&lt;=50),1,IF(AND('Результаты ВПР'!D7&gt;50,'Результаты ВПР'!D7&lt;=75),2,IF('Результаты ВПР'!D7&gt;75,3)))))</f>
        <v>3</v>
      </c>
      <c r="E5" s="17">
        <f>IF('Результаты ВПР'!E7="н", "нет",IF(OR('Результаты ВПР'!E7&lt;=25, 'Результаты ВПР'!E7=0),0,IF(AND('Результаты ВПР'!E7&gt;25,'Результаты ВПР'!E7&lt;=50),1,IF(AND('Результаты ВПР'!E7&gt;50,'Результаты ВПР'!E7&lt;=75),2,IF('Результаты ВПР'!E7&gt;75,3)))))</f>
        <v>3</v>
      </c>
      <c r="F5" s="17">
        <f>IF('Результаты ВПР'!F7="н", "нет",IF(OR('Результаты ВПР'!F7&lt;=25, 'Результаты ВПР'!F7=0),0,IF(AND('Результаты ВПР'!F7&gt;25,'Результаты ВПР'!F7&lt;=50),1,IF(AND('Результаты ВПР'!F7&gt;50,'Результаты ВПР'!F7&lt;=75),2,IF('Результаты ВПР'!F7&gt;75,3)))))</f>
        <v>0</v>
      </c>
      <c r="G5" s="17">
        <f>IF('Результаты ВПР'!G7="н", "нет",IF(OR('Результаты ВПР'!G7&lt;=25, 'Результаты ВПР'!G7=0),0,IF(AND('Результаты ВПР'!G7&gt;25,'Результаты ВПР'!G7&lt;=50),1,IF(AND('Результаты ВПР'!G7&gt;50,'Результаты ВПР'!G7&lt;=75),2,IF('Результаты ВПР'!G7&gt;75,3)))))</f>
        <v>0</v>
      </c>
      <c r="H5" s="17">
        <f>IF('Результаты ВПР'!H7="н", "нет",IF(OR('Результаты ВПР'!H7&lt;=25, 'Результаты ВПР'!H7=0),0,IF(AND('Результаты ВПР'!H7&gt;25,'Результаты ВПР'!H7&lt;=50),1,IF(AND('Результаты ВПР'!H7&gt;50,'Результаты ВПР'!H7&lt;=75),2,IF('Результаты ВПР'!H7&gt;75,3)))))</f>
        <v>1</v>
      </c>
    </row>
    <row r="6" spans="2:8" x14ac:dyDescent="0.25">
      <c r="B6" s="12" t="s">
        <v>29</v>
      </c>
      <c r="C6" s="17">
        <f>IF('Результаты ВПР'!C8="н", "нет",IF(OR('Результаты ВПР'!C8&lt;=25, 'Результаты ВПР'!C8=0),0,IF(AND('Результаты ВПР'!C8&gt;25,'Результаты ВПР'!C8&lt;=50),1,IF(AND('Результаты ВПР'!C8&gt;50,'Результаты ВПР'!C8&lt;=75),2,IF('Результаты ВПР'!C8&gt;75,3)))))</f>
        <v>0</v>
      </c>
      <c r="D6" s="17">
        <f>IF('Результаты ВПР'!D8="н", "нет",IF(OR('Результаты ВПР'!D8&lt;=25, 'Результаты ВПР'!D8=0),0,IF(AND('Результаты ВПР'!D8&gt;25,'Результаты ВПР'!D8&lt;=50),1,IF(AND('Результаты ВПР'!D8&gt;50,'Результаты ВПР'!D8&lt;=75),2,IF('Результаты ВПР'!D8&gt;75,3)))))</f>
        <v>2</v>
      </c>
      <c r="E6" s="17">
        <f>IF('Результаты ВПР'!E8="н", "нет",IF(OR('Результаты ВПР'!E8&lt;=25, 'Результаты ВПР'!E8=0),0,IF(AND('Результаты ВПР'!E8&gt;25,'Результаты ВПР'!E8&lt;=50),1,IF(AND('Результаты ВПР'!E8&gt;50,'Результаты ВПР'!E8&lt;=75),2,IF('Результаты ВПР'!E8&gt;75,3)))))</f>
        <v>3</v>
      </c>
      <c r="F6" s="17">
        <f>IF('Результаты ВПР'!F8="н", "нет",IF(OR('Результаты ВПР'!F8&lt;=25, 'Результаты ВПР'!F8=0),0,IF(AND('Результаты ВПР'!F8&gt;25,'Результаты ВПР'!F8&lt;=50),1,IF(AND('Результаты ВПР'!F8&gt;50,'Результаты ВПР'!F8&lt;=75),2,IF('Результаты ВПР'!F8&gt;75,3)))))</f>
        <v>0</v>
      </c>
      <c r="G6" s="17">
        <f>IF('Результаты ВПР'!G8="н", "нет",IF(OR('Результаты ВПР'!G8&lt;=25, 'Результаты ВПР'!G8=0),0,IF(AND('Результаты ВПР'!G8&gt;25,'Результаты ВПР'!G8&lt;=50),1,IF(AND('Результаты ВПР'!G8&gt;50,'Результаты ВПР'!G8&lt;=75),2,IF('Результаты ВПР'!G8&gt;75,3)))))</f>
        <v>1</v>
      </c>
      <c r="H6" s="17">
        <f>IF('Результаты ВПР'!H8="н", "нет",IF(OR('Результаты ВПР'!H8&lt;=25, 'Результаты ВПР'!H8=0),0,IF(AND('Результаты ВПР'!H8&gt;25,'Результаты ВПР'!H8&lt;=50),1,IF(AND('Результаты ВПР'!H8&gt;50,'Результаты ВПР'!H8&lt;=75),2,IF('Результаты ВПР'!H8&gt;75,3)))))</f>
        <v>2</v>
      </c>
    </row>
    <row r="7" spans="2:8" x14ac:dyDescent="0.25">
      <c r="B7" s="12" t="s">
        <v>1</v>
      </c>
      <c r="C7" s="17">
        <f>IF('Результаты ВПР'!C9="н", "нет",IF(OR('Результаты ВПР'!C9&lt;=25, 'Результаты ВПР'!C9=0),0,IF(AND('Результаты ВПР'!C9&gt;25,'Результаты ВПР'!C9&lt;=50),1,IF(AND('Результаты ВПР'!C9&gt;50,'Результаты ВПР'!C9&lt;=75),2,IF('Результаты ВПР'!C9&gt;75,3)))))</f>
        <v>0</v>
      </c>
      <c r="D7" s="17">
        <f>IF('Результаты ВПР'!D9="н", "нет",IF(OR('Результаты ВПР'!D9&lt;=25, 'Результаты ВПР'!D9=0),0,IF(AND('Результаты ВПР'!D9&gt;25,'Результаты ВПР'!D9&lt;=50),1,IF(AND('Результаты ВПР'!D9&gt;50,'Результаты ВПР'!D9&lt;=75),2,IF('Результаты ВПР'!D9&gt;75,3)))))</f>
        <v>3</v>
      </c>
      <c r="E7" s="17">
        <f>IF('Результаты ВПР'!E9="н", "нет",IF(OR('Результаты ВПР'!E9&lt;=25, 'Результаты ВПР'!E9=0),0,IF(AND('Результаты ВПР'!E9&gt;25,'Результаты ВПР'!E9&lt;=50),1,IF(AND('Результаты ВПР'!E9&gt;50,'Результаты ВПР'!E9&lt;=75),2,IF('Результаты ВПР'!E9&gt;75,3)))))</f>
        <v>3</v>
      </c>
      <c r="F7" s="17">
        <f>IF('Результаты ВПР'!F9="н", "нет",IF(OR('Результаты ВПР'!F9&lt;=25, 'Результаты ВПР'!F9=0),0,IF(AND('Результаты ВПР'!F9&gt;25,'Результаты ВПР'!F9&lt;=50),1,IF(AND('Результаты ВПР'!F9&gt;50,'Результаты ВПР'!F9&lt;=75),2,IF('Результаты ВПР'!F9&gt;75,3)))))</f>
        <v>0</v>
      </c>
      <c r="G7" s="17">
        <f>IF('Результаты ВПР'!G9="н", "нет",IF(OR('Результаты ВПР'!G9&lt;=25, 'Результаты ВПР'!G9=0),0,IF(AND('Результаты ВПР'!G9&gt;25,'Результаты ВПР'!G9&lt;=50),1,IF(AND('Результаты ВПР'!G9&gt;50,'Результаты ВПР'!G9&lt;=75),2,IF('Результаты ВПР'!G9&gt;75,3)))))</f>
        <v>1</v>
      </c>
      <c r="H7" s="17">
        <f>IF('Результаты ВПР'!H9="н", "нет",IF(OR('Результаты ВПР'!H9&lt;=25, 'Результаты ВПР'!H9=0),0,IF(AND('Результаты ВПР'!H9&gt;25,'Результаты ВПР'!H9&lt;=50),1,IF(AND('Результаты ВПР'!H9&gt;50,'Результаты ВПР'!H9&lt;=75),2,IF('Результаты ВПР'!H9&gt;75,3)))))</f>
        <v>2</v>
      </c>
    </row>
    <row r="8" spans="2:8" x14ac:dyDescent="0.25">
      <c r="B8" s="17" t="s">
        <v>77</v>
      </c>
      <c r="C8" s="17"/>
      <c r="D8" s="17"/>
      <c r="E8" s="17"/>
      <c r="F8" s="17"/>
      <c r="G8" s="17"/>
      <c r="H8" s="17"/>
    </row>
    <row r="9" spans="2:8" x14ac:dyDescent="0.25">
      <c r="B9" s="12" t="s">
        <v>2</v>
      </c>
      <c r="C9" s="17">
        <f>IF('Результаты ВПР'!C11="н", "нет",IF(OR('Результаты ВПР'!C11&lt;=25, 'Результаты ВПР'!C11=0),0,IF(AND('Результаты ВПР'!C11&gt;25,'Результаты ВПР'!C11&lt;=50),1,IF(AND('Результаты ВПР'!C11&gt;50,'Результаты ВПР'!C11&lt;=75),2,IF('Результаты ВПР'!C11&gt;75,3)))))</f>
        <v>0</v>
      </c>
      <c r="D9" s="17">
        <f>IF('Результаты ВПР'!D11="н", "нет",IF(OR('Результаты ВПР'!D11&lt;=25, 'Результаты ВПР'!D11=0),0,IF(AND('Результаты ВПР'!D11&gt;25,'Результаты ВПР'!D11&lt;=50),1,IF(AND('Результаты ВПР'!D11&gt;50,'Результаты ВПР'!D11&lt;=75),2,IF('Результаты ВПР'!D11&gt;75,3)))))</f>
        <v>3</v>
      </c>
      <c r="E9" s="17">
        <f>IF('Результаты ВПР'!E11="н", "нет",IF(OR('Результаты ВПР'!E11&lt;=25, 'Результаты ВПР'!E11=0),0,IF(AND('Результаты ВПР'!E11&gt;25,'Результаты ВПР'!E11&lt;=50),1,IF(AND('Результаты ВПР'!E11&gt;50,'Результаты ВПР'!E11&lt;=75),2,IF('Результаты ВПР'!E11&gt;75,3)))))</f>
        <v>2</v>
      </c>
      <c r="F9" s="17">
        <f>IF('Результаты ВПР'!F11="н", "нет",IF(OR('Результаты ВПР'!F11&lt;=25, 'Результаты ВПР'!F11=0),0,IF(AND('Результаты ВПР'!F11&gt;25,'Результаты ВПР'!F11&lt;=50),1,IF(AND('Результаты ВПР'!F11&gt;50,'Результаты ВПР'!F11&lt;=75),2,IF('Результаты ВПР'!F11&gt;75,3)))))</f>
        <v>0</v>
      </c>
      <c r="G9" s="17">
        <f>IF('Результаты ВПР'!G11="н", "нет",IF(OR('Результаты ВПР'!G11&lt;=25, 'Результаты ВПР'!G11=0),0,IF(AND('Результаты ВПР'!G11&gt;25,'Результаты ВПР'!G11&lt;=50),1,IF(AND('Результаты ВПР'!G11&gt;50,'Результаты ВПР'!G11&lt;=75),2,IF('Результаты ВПР'!G11&gt;75,3)))))</f>
        <v>0</v>
      </c>
      <c r="H9" s="17">
        <f>IF('Результаты ВПР'!H11="н", "нет",IF(OR('Результаты ВПР'!H11&lt;=25, 'Результаты ВПР'!H11=0),0,IF(AND('Результаты ВПР'!H11&gt;25,'Результаты ВПР'!H11&lt;=50),1,IF(AND('Результаты ВПР'!H11&gt;50,'Результаты ВПР'!H11&lt;=75),2,IF('Результаты ВПР'!H11&gt;75,3)))))</f>
        <v>1</v>
      </c>
    </row>
    <row r="10" spans="2:8" x14ac:dyDescent="0.25">
      <c r="B10" s="12" t="s">
        <v>3</v>
      </c>
      <c r="C10" s="17">
        <f>IF('Результаты ВПР'!C12="н", "нет",IF(OR('Результаты ВПР'!C12&lt;=25, 'Результаты ВПР'!C12=0),0,IF(AND('Результаты ВПР'!C12&gt;25,'Результаты ВПР'!C12&lt;=50),1,IF(AND('Результаты ВПР'!C12&gt;50,'Результаты ВПР'!C12&lt;=75),2,IF('Результаты ВПР'!C12&gt;75,3)))))</f>
        <v>0</v>
      </c>
      <c r="D10" s="17">
        <f>IF('Результаты ВПР'!D12="н", "нет",IF(OR('Результаты ВПР'!D12&lt;=25, 'Результаты ВПР'!D12=0),0,IF(AND('Результаты ВПР'!D12&gt;25,'Результаты ВПР'!D12&lt;=50),1,IF(AND('Результаты ВПР'!D12&gt;50,'Результаты ВПР'!D12&lt;=75),2,IF('Результаты ВПР'!D12&gt;75,3)))))</f>
        <v>1</v>
      </c>
      <c r="E10" s="17">
        <f>IF('Результаты ВПР'!E12="н", "нет",IF(OR('Результаты ВПР'!E12&lt;=25, 'Результаты ВПР'!E12=0),0,IF(AND('Результаты ВПР'!E12&gt;25,'Результаты ВПР'!E12&lt;=50),1,IF(AND('Результаты ВПР'!E12&gt;50,'Результаты ВПР'!E12&lt;=75),2,IF('Результаты ВПР'!E12&gt;75,3)))))</f>
        <v>2</v>
      </c>
      <c r="F10" s="17">
        <f>IF('Результаты ВПР'!F12="н", "нет",IF(OR('Результаты ВПР'!F12&lt;=25, 'Результаты ВПР'!F12=0),0,IF(AND('Результаты ВПР'!F12&gt;25,'Результаты ВПР'!F12&lt;=50),1,IF(AND('Результаты ВПР'!F12&gt;50,'Результаты ВПР'!F12&lt;=75),2,IF('Результаты ВПР'!F12&gt;75,3)))))</f>
        <v>0</v>
      </c>
      <c r="G10" s="17">
        <f>IF('Результаты ВПР'!G12="н", "нет",IF(OR('Результаты ВПР'!G12&lt;=25, 'Результаты ВПР'!G12=0),0,IF(AND('Результаты ВПР'!G12&gt;25,'Результаты ВПР'!G12&lt;=50),1,IF(AND('Результаты ВПР'!G12&gt;50,'Результаты ВПР'!G12&lt;=75),2,IF('Результаты ВПР'!G12&gt;75,3)))))</f>
        <v>0</v>
      </c>
      <c r="H10" s="17">
        <f>IF('Результаты ВПР'!H12="н", "нет",IF(OR('Результаты ВПР'!H12&lt;=25, 'Результаты ВПР'!H12=0),0,IF(AND('Результаты ВПР'!H12&gt;25,'Результаты ВПР'!H12&lt;=50),1,IF(AND('Результаты ВПР'!H12&gt;50,'Результаты ВПР'!H12&lt;=75),2,IF('Результаты ВПР'!H12&gt;75,3)))))</f>
        <v>1</v>
      </c>
    </row>
    <row r="11" spans="2:8" x14ac:dyDescent="0.25">
      <c r="B11" s="12" t="s">
        <v>4</v>
      </c>
      <c r="C11" s="17">
        <f>IF('Результаты ВПР'!C13="н", "нет",IF(OR('Результаты ВПР'!C13&lt;=25, 'Результаты ВПР'!C13=0),0,IF(AND('Результаты ВПР'!C13&gt;25,'Результаты ВПР'!C13&lt;=50),1,IF(AND('Результаты ВПР'!C13&gt;50,'Результаты ВПР'!C13&lt;=75),2,IF('Результаты ВПР'!C13&gt;75,3)))))</f>
        <v>0</v>
      </c>
      <c r="D11" s="17">
        <f>IF('Результаты ВПР'!D13="н", "нет",IF(OR('Результаты ВПР'!D13&lt;=25, 'Результаты ВПР'!D13=0),0,IF(AND('Результаты ВПР'!D13&gt;25,'Результаты ВПР'!D13&lt;=50),1,IF(AND('Результаты ВПР'!D13&gt;50,'Результаты ВПР'!D13&lt;=75),2,IF('Результаты ВПР'!D13&gt;75,3)))))</f>
        <v>1</v>
      </c>
      <c r="E11" s="17">
        <f>IF('Результаты ВПР'!E13="н", "нет",IF(OR('Результаты ВПР'!E13&lt;=25, 'Результаты ВПР'!E13=0),0,IF(AND('Результаты ВПР'!E13&gt;25,'Результаты ВПР'!E13&lt;=50),1,IF(AND('Результаты ВПР'!E13&gt;50,'Результаты ВПР'!E13&lt;=75),2,IF('Результаты ВПР'!E13&gt;75,3)))))</f>
        <v>2</v>
      </c>
      <c r="F11" s="17">
        <f>IF('Результаты ВПР'!F13="н", "нет",IF(OR('Результаты ВПР'!F13&lt;=25, 'Результаты ВПР'!F13=0),0,IF(AND('Результаты ВПР'!F13&gt;25,'Результаты ВПР'!F13&lt;=50),1,IF(AND('Результаты ВПР'!F13&gt;50,'Результаты ВПР'!F13&lt;=75),2,IF('Результаты ВПР'!F13&gt;75,3)))))</f>
        <v>0</v>
      </c>
      <c r="G11" s="17">
        <f>IF('Результаты ВПР'!G13="н", "нет",IF(OR('Результаты ВПР'!G13&lt;=25, 'Результаты ВПР'!G13=0),0,IF(AND('Результаты ВПР'!G13&gt;25,'Результаты ВПР'!G13&lt;=50),1,IF(AND('Результаты ВПР'!G13&gt;50,'Результаты ВПР'!G13&lt;=75),2,IF('Результаты ВПР'!G13&gt;75,3)))))</f>
        <v>0</v>
      </c>
      <c r="H11" s="17">
        <f>IF('Результаты ВПР'!H13="н", "нет",IF(OR('Результаты ВПР'!H13&lt;=25, 'Результаты ВПР'!H13=0),0,IF(AND('Результаты ВПР'!H13&gt;25,'Результаты ВПР'!H13&lt;=50),1,IF(AND('Результаты ВПР'!H13&gt;50,'Результаты ВПР'!H13&lt;=75),2,IF('Результаты ВПР'!H13&gt;75,3)))))</f>
        <v>1</v>
      </c>
    </row>
    <row r="12" spans="2:8" x14ac:dyDescent="0.25">
      <c r="B12" s="12" t="s">
        <v>5</v>
      </c>
      <c r="C12" s="17">
        <f>IF('Результаты ВПР'!C14="н", "нет",IF(OR('Результаты ВПР'!C14&lt;=25, 'Результаты ВПР'!C14=0),0,IF(AND('Результаты ВПР'!C14&gt;25,'Результаты ВПР'!C14&lt;=50),1,IF(AND('Результаты ВПР'!C14&gt;50,'Результаты ВПР'!C14&lt;=75),2,IF('Результаты ВПР'!C14&gt;75,3)))))</f>
        <v>0</v>
      </c>
      <c r="D12" s="17">
        <f>IF('Результаты ВПР'!D14="н", "нет",IF(OR('Результаты ВПР'!D14&lt;=25, 'Результаты ВПР'!D14=0),0,IF(AND('Результаты ВПР'!D14&gt;25,'Результаты ВПР'!D14&lt;=50),1,IF(AND('Результаты ВПР'!D14&gt;50,'Результаты ВПР'!D14&lt;=75),2,IF('Результаты ВПР'!D14&gt;75,3)))))</f>
        <v>2</v>
      </c>
      <c r="E12" s="17">
        <f>IF('Результаты ВПР'!E14="н", "нет",IF(OR('Результаты ВПР'!E14&lt;=25, 'Результаты ВПР'!E14=0),0,IF(AND('Результаты ВПР'!E14&gt;25,'Результаты ВПР'!E14&lt;=50),1,IF(AND('Результаты ВПР'!E14&gt;50,'Результаты ВПР'!E14&lt;=75),2,IF('Результаты ВПР'!E14&gt;75,3)))))</f>
        <v>3</v>
      </c>
      <c r="F12" s="17">
        <f>IF('Результаты ВПР'!F14="н", "нет",IF(OR('Результаты ВПР'!F14&lt;=25, 'Результаты ВПР'!F14=0),0,IF(AND('Результаты ВПР'!F14&gt;25,'Результаты ВПР'!F14&lt;=50),1,IF(AND('Результаты ВПР'!F14&gt;50,'Результаты ВПР'!F14&lt;=75),2,IF('Результаты ВПР'!F14&gt;75,3)))))</f>
        <v>0</v>
      </c>
      <c r="G12" s="17">
        <f>IF('Результаты ВПР'!G14="н", "нет",IF(OR('Результаты ВПР'!G14&lt;=25, 'Результаты ВПР'!G14=0),0,IF(AND('Результаты ВПР'!G14&gt;25,'Результаты ВПР'!G14&lt;=50),1,IF(AND('Результаты ВПР'!G14&gt;50,'Результаты ВПР'!G14&lt;=75),2,IF('Результаты ВПР'!G14&gt;75,3)))))</f>
        <v>0</v>
      </c>
      <c r="H12" s="17">
        <f>IF('Результаты ВПР'!H14="н", "нет",IF(OR('Результаты ВПР'!H14&lt;=25, 'Результаты ВПР'!H14=0),0,IF(AND('Результаты ВПР'!H14&gt;25,'Результаты ВПР'!H14&lt;=50),1,IF(AND('Результаты ВПР'!H14&gt;50,'Результаты ВПР'!H14&lt;=75),2,IF('Результаты ВПР'!H14&gt;75,3)))))</f>
        <v>1</v>
      </c>
    </row>
    <row r="13" spans="2:8" x14ac:dyDescent="0.25">
      <c r="B13" s="17" t="s">
        <v>78</v>
      </c>
      <c r="C13" s="17"/>
      <c r="D13" s="17"/>
      <c r="E13" s="17"/>
      <c r="F13" s="17"/>
      <c r="G13" s="17"/>
      <c r="H13" s="17"/>
    </row>
    <row r="14" spans="2:8" x14ac:dyDescent="0.25">
      <c r="B14" s="12" t="s">
        <v>6</v>
      </c>
      <c r="C14" s="17">
        <f>IF('Результаты ВПР'!C16="н", "нет",IF(OR('Результаты ВПР'!C16&lt;=25, 'Результаты ВПР'!C16=0),0,IF(AND('Результаты ВПР'!C16&gt;25,'Результаты ВПР'!C16&lt;=50),1,IF(AND('Результаты ВПР'!C16&gt;50,'Результаты ВПР'!C16&lt;=75),2,IF('Результаты ВПР'!C16&gt;75,3)))))</f>
        <v>0</v>
      </c>
      <c r="D14" s="17">
        <f>IF('Результаты ВПР'!D16="н", "нет",IF(OR('Результаты ВПР'!D16&lt;=25, 'Результаты ВПР'!D16=0),0,IF(AND('Результаты ВПР'!D16&gt;25,'Результаты ВПР'!D16&lt;=50),1,IF(AND('Результаты ВПР'!D16&gt;50,'Результаты ВПР'!D16&lt;=75),2,IF('Результаты ВПР'!D16&gt;75,3)))))</f>
        <v>1</v>
      </c>
      <c r="E14" s="17">
        <f>IF('Результаты ВПР'!E16="н", "нет",IF(OR('Результаты ВПР'!E16&lt;=25, 'Результаты ВПР'!E16=0),0,IF(AND('Результаты ВПР'!E16&gt;25,'Результаты ВПР'!E16&lt;=50),1,IF(AND('Результаты ВПР'!E16&gt;50,'Результаты ВПР'!E16&lt;=75),2,IF('Результаты ВПР'!E16&gt;75,3)))))</f>
        <v>2</v>
      </c>
      <c r="F14" s="17">
        <f>IF('Результаты ВПР'!F16="н", "нет",IF(OR('Результаты ВПР'!F16&lt;=25, 'Результаты ВПР'!F16=0),0,IF(AND('Результаты ВПР'!F16&gt;25,'Результаты ВПР'!F16&lt;=50),1,IF(AND('Результаты ВПР'!F16&gt;50,'Результаты ВПР'!F16&lt;=75),2,IF('Результаты ВПР'!F16&gt;75,3)))))</f>
        <v>0</v>
      </c>
      <c r="G14" s="17">
        <f>IF('Результаты ВПР'!G16="н", "нет",IF(OR('Результаты ВПР'!G16&lt;=25, 'Результаты ВПР'!G16=0),0,IF(AND('Результаты ВПР'!G16&gt;25,'Результаты ВПР'!G16&lt;=50),1,IF(AND('Результаты ВПР'!G16&gt;50,'Результаты ВПР'!G16&lt;=75),2,IF('Результаты ВПР'!G16&gt;75,3)))))</f>
        <v>0</v>
      </c>
      <c r="H14" s="17">
        <f>IF('Результаты ВПР'!H16="н", "нет",IF(OR('Результаты ВПР'!H16&lt;=25, 'Результаты ВПР'!H16=0),0,IF(AND('Результаты ВПР'!H16&gt;25,'Результаты ВПР'!H16&lt;=50),1,IF(AND('Результаты ВПР'!H16&gt;50,'Результаты ВПР'!H16&lt;=75),2,IF('Результаты ВПР'!H16&gt;75,3)))))</f>
        <v>0</v>
      </c>
    </row>
    <row r="15" spans="2:8" x14ac:dyDescent="0.25">
      <c r="B15" s="12" t="s">
        <v>7</v>
      </c>
      <c r="C15" s="17">
        <f>IF('Результаты ВПР'!C17="н", "нет",IF(OR('Результаты ВПР'!C17&lt;=25, 'Результаты ВПР'!C17=0),0,IF(AND('Результаты ВПР'!C17&gt;25,'Результаты ВПР'!C17&lt;=50),1,IF(AND('Результаты ВПР'!C17&gt;50,'Результаты ВПР'!C17&lt;=75),2,IF('Результаты ВПР'!C17&gt;75,3)))))</f>
        <v>0</v>
      </c>
      <c r="D15" s="17">
        <f>IF('Результаты ВПР'!D17="н", "нет",IF(OR('Результаты ВПР'!D17&lt;=25, 'Результаты ВПР'!D17=0),0,IF(AND('Результаты ВПР'!D17&gt;25,'Результаты ВПР'!D17&lt;=50),1,IF(AND('Результаты ВПР'!D17&gt;50,'Результаты ВПР'!D17&lt;=75),2,IF('Результаты ВПР'!D17&gt;75,3)))))</f>
        <v>1</v>
      </c>
      <c r="E15" s="17">
        <f>IF('Результаты ВПР'!E17="н", "нет",IF(OR('Результаты ВПР'!E17&lt;=25, 'Результаты ВПР'!E17=0),0,IF(AND('Результаты ВПР'!E17&gt;25,'Результаты ВПР'!E17&lt;=50),1,IF(AND('Результаты ВПР'!E17&gt;50,'Результаты ВПР'!E17&lt;=75),2,IF('Результаты ВПР'!E17&gt;75,3)))))</f>
        <v>2</v>
      </c>
      <c r="F15" s="17">
        <f>IF('Результаты ВПР'!F17="н", "нет",IF(OR('Результаты ВПР'!F17&lt;=25, 'Результаты ВПР'!F17=0),0,IF(AND('Результаты ВПР'!F17&gt;25,'Результаты ВПР'!F17&lt;=50),1,IF(AND('Результаты ВПР'!F17&gt;50,'Результаты ВПР'!F17&lt;=75),2,IF('Результаты ВПР'!F17&gt;75,3)))))</f>
        <v>0</v>
      </c>
      <c r="G15" s="17">
        <f>IF('Результаты ВПР'!G17="н", "нет",IF(OR('Результаты ВПР'!G17&lt;=25, 'Результаты ВПР'!G17=0),0,IF(AND('Результаты ВПР'!G17&gt;25,'Результаты ВПР'!G17&lt;=50),1,IF(AND('Результаты ВПР'!G17&gt;50,'Результаты ВПР'!G17&lt;=75),2,IF('Результаты ВПР'!G17&gt;75,3)))))</f>
        <v>0</v>
      </c>
      <c r="H15" s="17">
        <f>IF('Результаты ВПР'!H17="н", "нет",IF(OR('Результаты ВПР'!H17&lt;=25, 'Результаты ВПР'!H17=0),0,IF(AND('Результаты ВПР'!H17&gt;25,'Результаты ВПР'!H17&lt;=50),1,IF(AND('Результаты ВПР'!H17&gt;50,'Результаты ВПР'!H17&lt;=75),2,IF('Результаты ВПР'!H17&gt;75,3)))))</f>
        <v>1</v>
      </c>
    </row>
    <row r="16" spans="2:8" x14ac:dyDescent="0.25">
      <c r="B16" s="12" t="s">
        <v>8</v>
      </c>
      <c r="C16" s="17">
        <f>IF('Результаты ВПР'!C18="н", "нет",IF(OR('Результаты ВПР'!C18&lt;=25, 'Результаты ВПР'!C18=0),0,IF(AND('Результаты ВПР'!C18&gt;25,'Результаты ВПР'!C18&lt;=50),1,IF(AND('Результаты ВПР'!C18&gt;50,'Результаты ВПР'!C18&lt;=75),2,IF('Результаты ВПР'!C18&gt;75,3)))))</f>
        <v>0</v>
      </c>
      <c r="D16" s="17">
        <f>IF('Результаты ВПР'!D18="н", "нет",IF(OR('Результаты ВПР'!D18&lt;=25, 'Результаты ВПР'!D18=0),0,IF(AND('Результаты ВПР'!D18&gt;25,'Результаты ВПР'!D18&lt;=50),1,IF(AND('Результаты ВПР'!D18&gt;50,'Результаты ВПР'!D18&lt;=75),2,IF('Результаты ВПР'!D18&gt;75,3)))))</f>
        <v>2</v>
      </c>
      <c r="E16" s="17">
        <f>IF('Результаты ВПР'!E18="н", "нет",IF(OR('Результаты ВПР'!E18&lt;=25, 'Результаты ВПР'!E18=0),0,IF(AND('Результаты ВПР'!E18&gt;25,'Результаты ВПР'!E18&lt;=50),1,IF(AND('Результаты ВПР'!E18&gt;50,'Результаты ВПР'!E18&lt;=75),2,IF('Результаты ВПР'!E18&gt;75,3)))))</f>
        <v>3</v>
      </c>
      <c r="F16" s="17">
        <f>IF('Результаты ВПР'!F18="н", "нет",IF(OR('Результаты ВПР'!F18&lt;=25, 'Результаты ВПР'!F18=0),0,IF(AND('Результаты ВПР'!F18&gt;25,'Результаты ВПР'!F18&lt;=50),1,IF(AND('Результаты ВПР'!F18&gt;50,'Результаты ВПР'!F18&lt;=75),2,IF('Результаты ВПР'!F18&gt;75,3)))))</f>
        <v>0</v>
      </c>
      <c r="G16" s="17">
        <f>IF('Результаты ВПР'!G18="н", "нет",IF(OR('Результаты ВПР'!G18&lt;=25, 'Результаты ВПР'!G18=0),0,IF(AND('Результаты ВПР'!G18&gt;25,'Результаты ВПР'!G18&lt;=50),1,IF(AND('Результаты ВПР'!G18&gt;50,'Результаты ВПР'!G18&lt;=75),2,IF('Результаты ВПР'!G18&gt;75,3)))))</f>
        <v>0</v>
      </c>
      <c r="H16" s="17">
        <f>IF('Результаты ВПР'!H18="н", "нет",IF(OR('Результаты ВПР'!H18&lt;=25, 'Результаты ВПР'!H18=0),0,IF(AND('Результаты ВПР'!H18&gt;25,'Результаты ВПР'!H18&lt;=50),1,IF(AND('Результаты ВПР'!H18&gt;50,'Результаты ВПР'!H18&lt;=75),2,IF('Результаты ВПР'!H18&gt;75,3)))))</f>
        <v>1</v>
      </c>
    </row>
    <row r="17" spans="2:8" x14ac:dyDescent="0.25">
      <c r="B17" s="12" t="s">
        <v>9</v>
      </c>
      <c r="C17" s="17">
        <f>IF('Результаты ВПР'!C19="н", "нет",IF(OR('Результаты ВПР'!C19&lt;=25, 'Результаты ВПР'!C19=0),0,IF(AND('Результаты ВПР'!C19&gt;25,'Результаты ВПР'!C19&lt;=50),1,IF(AND('Результаты ВПР'!C19&gt;50,'Результаты ВПР'!C19&lt;=75),2,IF('Результаты ВПР'!C19&gt;75,3)))))</f>
        <v>0</v>
      </c>
      <c r="D17" s="17">
        <f>IF('Результаты ВПР'!D19="н", "нет",IF(OR('Результаты ВПР'!D19&lt;=25, 'Результаты ВПР'!D19=0),0,IF(AND('Результаты ВПР'!D19&gt;25,'Результаты ВПР'!D19&lt;=50),1,IF(AND('Результаты ВПР'!D19&gt;50,'Результаты ВПР'!D19&lt;=75),2,IF('Результаты ВПР'!D19&gt;75,3)))))</f>
        <v>2</v>
      </c>
      <c r="E17" s="17">
        <f>IF('Результаты ВПР'!E19="н", "нет",IF(OR('Результаты ВПР'!E19&lt;=25, 'Результаты ВПР'!E19=0),0,IF(AND('Результаты ВПР'!E19&gt;25,'Результаты ВПР'!E19&lt;=50),1,IF(AND('Результаты ВПР'!E19&gt;50,'Результаты ВПР'!E19&lt;=75),2,IF('Результаты ВПР'!E19&gt;75,3)))))</f>
        <v>2</v>
      </c>
      <c r="F17" s="17">
        <f>IF('Результаты ВПР'!F19="н", "нет",IF(OR('Результаты ВПР'!F19&lt;=25, 'Результаты ВПР'!F19=0),0,IF(AND('Результаты ВПР'!F19&gt;25,'Результаты ВПР'!F19&lt;=50),1,IF(AND('Результаты ВПР'!F19&gt;50,'Результаты ВПР'!F19&lt;=75),2,IF('Результаты ВПР'!F19&gt;75,3)))))</f>
        <v>0</v>
      </c>
      <c r="G17" s="17">
        <f>IF('Результаты ВПР'!G19="н", "нет",IF(OR('Результаты ВПР'!G19&lt;=25, 'Результаты ВПР'!G19=0),0,IF(AND('Результаты ВПР'!G19&gt;25,'Результаты ВПР'!G19&lt;=50),1,IF(AND('Результаты ВПР'!G19&gt;50,'Результаты ВПР'!G19&lt;=75),2,IF('Результаты ВПР'!G19&gt;75,3)))))</f>
        <v>0</v>
      </c>
      <c r="H17" s="17">
        <f>IF('Результаты ВПР'!H19="н", "нет",IF(OR('Результаты ВПР'!H19&lt;=25, 'Результаты ВПР'!H19=0),0,IF(AND('Результаты ВПР'!H19&gt;25,'Результаты ВПР'!H19&lt;=50),1,IF(AND('Результаты ВПР'!H19&gt;50,'Результаты ВПР'!H19&lt;=75),2,IF('Результаты ВПР'!H19&gt;75,3)))))</f>
        <v>1</v>
      </c>
    </row>
    <row r="18" spans="2:8" x14ac:dyDescent="0.25">
      <c r="B18" s="12" t="s">
        <v>10</v>
      </c>
      <c r="C18" s="17">
        <f>IF('Результаты ВПР'!C20="н", "нет",IF(OR('Результаты ВПР'!C20&lt;=25, 'Результаты ВПР'!C20=0),0,IF(AND('Результаты ВПР'!C20&gt;25,'Результаты ВПР'!C20&lt;=50),1,IF(AND('Результаты ВПР'!C20&gt;50,'Результаты ВПР'!C20&lt;=75),2,IF('Результаты ВПР'!C20&gt;75,3)))))</f>
        <v>0</v>
      </c>
      <c r="D18" s="17">
        <f>IF('Результаты ВПР'!D20="н", "нет",IF(OR('Результаты ВПР'!D20&lt;=25, 'Результаты ВПР'!D20=0),0,IF(AND('Результаты ВПР'!D20&gt;25,'Результаты ВПР'!D20&lt;=50),1,IF(AND('Результаты ВПР'!D20&gt;50,'Результаты ВПР'!D20&lt;=75),2,IF('Результаты ВПР'!D20&gt;75,3)))))</f>
        <v>3</v>
      </c>
      <c r="E18" s="17">
        <f>IF('Результаты ВПР'!E20="н", "нет",IF(OR('Результаты ВПР'!E20&lt;=25, 'Результаты ВПР'!E20=0),0,IF(AND('Результаты ВПР'!E20&gt;25,'Результаты ВПР'!E20&lt;=50),1,IF(AND('Результаты ВПР'!E20&gt;50,'Результаты ВПР'!E20&lt;=75),2,IF('Результаты ВПР'!E20&gt;75,3)))))</f>
        <v>3</v>
      </c>
      <c r="F18" s="17">
        <f>IF('Результаты ВПР'!F20="н", "нет",IF(OR('Результаты ВПР'!F20&lt;=25, 'Результаты ВПР'!F20=0),0,IF(AND('Результаты ВПР'!F20&gt;25,'Результаты ВПР'!F20&lt;=50),1,IF(AND('Результаты ВПР'!F20&gt;50,'Результаты ВПР'!F20&lt;=75),2,IF('Результаты ВПР'!F20&gt;75,3)))))</f>
        <v>0</v>
      </c>
      <c r="G18" s="17">
        <f>IF('Результаты ВПР'!G20="н", "нет",IF(OR('Результаты ВПР'!G20&lt;=25, 'Результаты ВПР'!G20=0),0,IF(AND('Результаты ВПР'!G20&gt;25,'Результаты ВПР'!G20&lt;=50),1,IF(AND('Результаты ВПР'!G20&gt;50,'Результаты ВПР'!G20&lt;=75),2,IF('Результаты ВПР'!G20&gt;75,3)))))</f>
        <v>0</v>
      </c>
      <c r="H18" s="17">
        <f>IF('Результаты ВПР'!H20="н", "нет",IF(OR('Результаты ВПР'!H20&lt;=25, 'Результаты ВПР'!H20=0),0,IF(AND('Результаты ВПР'!H20&gt;25,'Результаты ВПР'!H20&lt;=50),1,IF(AND('Результаты ВПР'!H20&gt;50,'Результаты ВПР'!H20&lt;=75),2,IF('Результаты ВПР'!H20&gt;75,3)))))</f>
        <v>1</v>
      </c>
    </row>
    <row r="19" spans="2:8" x14ac:dyDescent="0.25">
      <c r="B19" s="12" t="s">
        <v>11</v>
      </c>
      <c r="C19" s="17">
        <f>IF('Результаты ВПР'!C21="н", "нет",IF(OR('Результаты ВПР'!C21&lt;=25, 'Результаты ВПР'!C21=0),0,IF(AND('Результаты ВПР'!C21&gt;25,'Результаты ВПР'!C21&lt;=50),1,IF(AND('Результаты ВПР'!C21&gt;50,'Результаты ВПР'!C21&lt;=75),2,IF('Результаты ВПР'!C21&gt;75,3)))))</f>
        <v>0</v>
      </c>
      <c r="D19" s="17">
        <f>IF('Результаты ВПР'!D21="н", "нет",IF(OR('Результаты ВПР'!D21&lt;=25, 'Результаты ВПР'!D21=0),0,IF(AND('Результаты ВПР'!D21&gt;25,'Результаты ВПР'!D21&lt;=50),1,IF(AND('Результаты ВПР'!D21&gt;50,'Результаты ВПР'!D21&lt;=75),2,IF('Результаты ВПР'!D21&gt;75,3)))))</f>
        <v>2</v>
      </c>
      <c r="E19" s="17">
        <f>IF('Результаты ВПР'!E21="н", "нет",IF(OR('Результаты ВПР'!E21&lt;=25, 'Результаты ВПР'!E21=0),0,IF(AND('Результаты ВПР'!E21&gt;25,'Результаты ВПР'!E21&lt;=50),1,IF(AND('Результаты ВПР'!E21&gt;50,'Результаты ВПР'!E21&lt;=75),2,IF('Результаты ВПР'!E21&gt;75,3)))))</f>
        <v>3</v>
      </c>
      <c r="F19" s="17">
        <f>IF('Результаты ВПР'!F21="н", "нет",IF(OR('Результаты ВПР'!F21&lt;=25, 'Результаты ВПР'!F21=0),0,IF(AND('Результаты ВПР'!F21&gt;25,'Результаты ВПР'!F21&lt;=50),1,IF(AND('Результаты ВПР'!F21&gt;50,'Результаты ВПР'!F21&lt;=75),2,IF('Результаты ВПР'!F21&gt;75,3)))))</f>
        <v>0</v>
      </c>
      <c r="G19" s="17">
        <f>IF('Результаты ВПР'!G21="н", "нет",IF(OR('Результаты ВПР'!G21&lt;=25, 'Результаты ВПР'!G21=0),0,IF(AND('Результаты ВПР'!G21&gt;25,'Результаты ВПР'!G21&lt;=50),1,IF(AND('Результаты ВПР'!G21&gt;50,'Результаты ВПР'!G21&lt;=75),2,IF('Результаты ВПР'!G21&gt;75,3)))))</f>
        <v>0</v>
      </c>
      <c r="H19" s="17">
        <f>IF('Результаты ВПР'!H21="н", "нет",IF(OR('Результаты ВПР'!H21&lt;=25, 'Результаты ВПР'!H21=0),0,IF(AND('Результаты ВПР'!H21&gt;25,'Результаты ВПР'!H21&lt;=50),1,IF(AND('Результаты ВПР'!H21&gt;50,'Результаты ВПР'!H21&lt;=75),2,IF('Результаты ВПР'!H21&gt;75,3)))))</f>
        <v>1</v>
      </c>
    </row>
    <row r="20" spans="2:8" x14ac:dyDescent="0.25">
      <c r="B20" s="17" t="s">
        <v>79</v>
      </c>
      <c r="C20" s="17"/>
      <c r="D20" s="17"/>
      <c r="E20" s="17"/>
      <c r="F20" s="17"/>
      <c r="G20" s="17"/>
      <c r="H20" s="17"/>
    </row>
    <row r="21" spans="2:8" x14ac:dyDescent="0.25">
      <c r="B21" s="12" t="s">
        <v>12</v>
      </c>
      <c r="C21" s="17">
        <f>IF('Результаты ВПР'!C23="н", "нет",IF(OR('Результаты ВПР'!C23&lt;=25, 'Результаты ВПР'!C23=0),0,IF(AND('Результаты ВПР'!C23&gt;25,'Результаты ВПР'!C23&lt;=50),1,IF(AND('Результаты ВПР'!C23&gt;50,'Результаты ВПР'!C23&lt;=75),2,IF('Результаты ВПР'!C23&gt;75,3)))))</f>
        <v>0</v>
      </c>
      <c r="D21" s="17">
        <f>IF('Результаты ВПР'!D23="н", "нет",IF(OR('Результаты ВПР'!D23&lt;=25, 'Результаты ВПР'!D23=0),0,IF(AND('Результаты ВПР'!D23&gt;25,'Результаты ВПР'!D23&lt;=50),1,IF(AND('Результаты ВПР'!D23&gt;50,'Результаты ВПР'!D23&lt;=75),2,IF('Результаты ВПР'!D23&gt;75,3)))))</f>
        <v>2</v>
      </c>
      <c r="E21" s="17">
        <f>IF('Результаты ВПР'!E23="н", "нет",IF(OR('Результаты ВПР'!E23&lt;=25, 'Результаты ВПР'!E23=0),0,IF(AND('Результаты ВПР'!E23&gt;25,'Результаты ВПР'!E23&lt;=50),1,IF(AND('Результаты ВПР'!E23&gt;50,'Результаты ВПР'!E23&lt;=75),2,IF('Результаты ВПР'!E23&gt;75,3)))))</f>
        <v>2</v>
      </c>
      <c r="F21" s="17">
        <f>IF('Результаты ВПР'!F23="н", "нет",IF(OR('Результаты ВПР'!F23&lt;=25, 'Результаты ВПР'!F23=0),0,IF(AND('Результаты ВПР'!F23&gt;25,'Результаты ВПР'!F23&lt;=50),1,IF(AND('Результаты ВПР'!F23&gt;50,'Результаты ВПР'!F23&lt;=75),2,IF('Результаты ВПР'!F23&gt;75,3)))))</f>
        <v>0</v>
      </c>
      <c r="G21" s="17">
        <f>IF('Результаты ВПР'!G23="н", "нет",IF(OR('Результаты ВПР'!G23&lt;=25, 'Результаты ВПР'!G23=0),0,IF(AND('Результаты ВПР'!G23&gt;25,'Результаты ВПР'!G23&lt;=50),1,IF(AND('Результаты ВПР'!G23&gt;50,'Результаты ВПР'!G23&lt;=75),2,IF('Результаты ВПР'!G23&gt;75,3)))))</f>
        <v>0</v>
      </c>
      <c r="H21" s="17">
        <f>IF('Результаты ВПР'!H23="н", "нет",IF(OR('Результаты ВПР'!H23&lt;=25, 'Результаты ВПР'!H23=0),0,IF(AND('Результаты ВПР'!H23&gt;25,'Результаты ВПР'!H23&lt;=50),1,IF(AND('Результаты ВПР'!H23&gt;50,'Результаты ВПР'!H23&lt;=75),2,IF('Результаты ВПР'!H23&gt;75,3)))))</f>
        <v>1</v>
      </c>
    </row>
    <row r="22" spans="2:8" x14ac:dyDescent="0.25">
      <c r="B22" s="12" t="s">
        <v>13</v>
      </c>
      <c r="C22" s="17">
        <f>IF('Результаты ВПР'!C24="н", "нет",IF(OR('Результаты ВПР'!C24&lt;=25, 'Результаты ВПР'!C24=0),0,IF(AND('Результаты ВПР'!C24&gt;25,'Результаты ВПР'!C24&lt;=50),1,IF(AND('Результаты ВПР'!C24&gt;50,'Результаты ВПР'!C24&lt;=75),2,IF('Результаты ВПР'!C24&gt;75,3)))))</f>
        <v>0</v>
      </c>
      <c r="D22" s="17">
        <f>IF('Результаты ВПР'!D24="н", "нет",IF(OR('Результаты ВПР'!D24&lt;=25, 'Результаты ВПР'!D24=0),0,IF(AND('Результаты ВПР'!D24&gt;25,'Результаты ВПР'!D24&lt;=50),1,IF(AND('Результаты ВПР'!D24&gt;50,'Результаты ВПР'!D24&lt;=75),2,IF('Результаты ВПР'!D24&gt;75,3)))))</f>
        <v>1</v>
      </c>
      <c r="E22" s="17">
        <f>IF('Результаты ВПР'!E24="н", "нет",IF(OR('Результаты ВПР'!E24&lt;=25, 'Результаты ВПР'!E24=0),0,IF(AND('Результаты ВПР'!E24&gt;25,'Результаты ВПР'!E24&lt;=50),1,IF(AND('Результаты ВПР'!E24&gt;50,'Результаты ВПР'!E24&lt;=75),2,IF('Результаты ВПР'!E24&gt;75,3)))))</f>
        <v>2</v>
      </c>
      <c r="F22" s="17">
        <f>IF('Результаты ВПР'!F24="н", "нет",IF(OR('Результаты ВПР'!F24&lt;=25, 'Результаты ВПР'!F24=0),0,IF(AND('Результаты ВПР'!F24&gt;25,'Результаты ВПР'!F24&lt;=50),1,IF(AND('Результаты ВПР'!F24&gt;50,'Результаты ВПР'!F24&lt;=75),2,IF('Результаты ВПР'!F24&gt;75,3)))))</f>
        <v>0</v>
      </c>
      <c r="G22" s="17">
        <f>IF('Результаты ВПР'!G24="н", "нет",IF(OR('Результаты ВПР'!G24&lt;=25, 'Результаты ВПР'!G24=0),0,IF(AND('Результаты ВПР'!G24&gt;25,'Результаты ВПР'!G24&lt;=50),1,IF(AND('Результаты ВПР'!G24&gt;50,'Результаты ВПР'!G24&lt;=75),2,IF('Результаты ВПР'!G24&gt;75,3)))))</f>
        <v>0</v>
      </c>
      <c r="H22" s="17">
        <f>IF('Результаты ВПР'!H24="н", "нет",IF(OR('Результаты ВПР'!H24&lt;=25, 'Результаты ВПР'!H24=0),0,IF(AND('Результаты ВПР'!H24&gt;25,'Результаты ВПР'!H24&lt;=50),1,IF(AND('Результаты ВПР'!H24&gt;50,'Результаты ВПР'!H24&lt;=75),2,IF('Результаты ВПР'!H24&gt;75,3)))))</f>
        <v>0</v>
      </c>
    </row>
    <row r="23" spans="2:8" x14ac:dyDescent="0.25">
      <c r="B23" s="12" t="s">
        <v>14</v>
      </c>
      <c r="C23" s="17">
        <f>IF('Результаты ВПР'!C25="н", "нет",IF(OR('Результаты ВПР'!C25&lt;=25, 'Результаты ВПР'!C25=0),0,IF(AND('Результаты ВПР'!C25&gt;25,'Результаты ВПР'!C25&lt;=50),1,IF(AND('Результаты ВПР'!C25&gt;50,'Результаты ВПР'!C25&lt;=75),2,IF('Результаты ВПР'!C25&gt;75,3)))))</f>
        <v>0</v>
      </c>
      <c r="D23" s="17">
        <f>IF('Результаты ВПР'!D25="н", "нет",IF(OR('Результаты ВПР'!D25&lt;=25, 'Результаты ВПР'!D25=0),0,IF(AND('Результаты ВПР'!D25&gt;25,'Результаты ВПР'!D25&lt;=50),1,IF(AND('Результаты ВПР'!D25&gt;50,'Результаты ВПР'!D25&lt;=75),2,IF('Результаты ВПР'!D25&gt;75,3)))))</f>
        <v>1</v>
      </c>
      <c r="E23" s="17">
        <f>IF('Результаты ВПР'!E25="н", "нет",IF(OR('Результаты ВПР'!E25&lt;=25, 'Результаты ВПР'!E25=0),0,IF(AND('Результаты ВПР'!E25&gt;25,'Результаты ВПР'!E25&lt;=50),1,IF(AND('Результаты ВПР'!E25&gt;50,'Результаты ВПР'!E25&lt;=75),2,IF('Результаты ВПР'!E25&gt;75,3)))))</f>
        <v>3</v>
      </c>
      <c r="F23" s="17">
        <f>IF('Результаты ВПР'!F25="н", "нет",IF(OR('Результаты ВПР'!F25&lt;=25, 'Результаты ВПР'!F25=0),0,IF(AND('Результаты ВПР'!F25&gt;25,'Результаты ВПР'!F25&lt;=50),1,IF(AND('Результаты ВПР'!F25&gt;50,'Результаты ВПР'!F25&lt;=75),2,IF('Результаты ВПР'!F25&gt;75,3)))))</f>
        <v>0</v>
      </c>
      <c r="G23" s="17">
        <f>IF('Результаты ВПР'!G25="н", "нет",IF(OR('Результаты ВПР'!G25&lt;=25, 'Результаты ВПР'!G25=0),0,IF(AND('Результаты ВПР'!G25&gt;25,'Результаты ВПР'!G25&lt;=50),1,IF(AND('Результаты ВПР'!G25&gt;50,'Результаты ВПР'!G25&lt;=75),2,IF('Результаты ВПР'!G25&gt;75,3)))))</f>
        <v>0</v>
      </c>
      <c r="H23" s="17">
        <f>IF('Результаты ВПР'!H25="н", "нет",IF(OR('Результаты ВПР'!H25&lt;=25, 'Результаты ВПР'!H25=0),0,IF(AND('Результаты ВПР'!H25&gt;25,'Результаты ВПР'!H25&lt;=50),1,IF(AND('Результаты ВПР'!H25&gt;50,'Результаты ВПР'!H25&lt;=75),2,IF('Результаты ВПР'!H25&gt;75,3)))))</f>
        <v>0</v>
      </c>
    </row>
    <row r="24" spans="2:8" x14ac:dyDescent="0.25">
      <c r="B24" s="12" t="s">
        <v>15</v>
      </c>
      <c r="C24" s="17">
        <f>IF('Результаты ВПР'!C26="н", "нет",IF(OR('Результаты ВПР'!C26&lt;=25, 'Результаты ВПР'!C26=0),0,IF(AND('Результаты ВПР'!C26&gt;25,'Результаты ВПР'!C26&lt;=50),1,IF(AND('Результаты ВПР'!C26&gt;50,'Результаты ВПР'!C26&lt;=75),2,IF('Результаты ВПР'!C26&gt;75,3)))))</f>
        <v>0</v>
      </c>
      <c r="D24" s="17">
        <f>IF('Результаты ВПР'!D26="н", "нет",IF(OR('Результаты ВПР'!D26&lt;=25, 'Результаты ВПР'!D26=0),0,IF(AND('Результаты ВПР'!D26&gt;25,'Результаты ВПР'!D26&lt;=50),1,IF(AND('Результаты ВПР'!D26&gt;50,'Результаты ВПР'!D26&lt;=75),2,IF('Результаты ВПР'!D26&gt;75,3)))))</f>
        <v>2</v>
      </c>
      <c r="E24" s="17">
        <f>IF('Результаты ВПР'!E26="н", "нет",IF(OR('Результаты ВПР'!E26&lt;=25, 'Результаты ВПР'!E26=0),0,IF(AND('Результаты ВПР'!E26&gt;25,'Результаты ВПР'!E26&lt;=50),1,IF(AND('Результаты ВПР'!E26&gt;50,'Результаты ВПР'!E26&lt;=75),2,IF('Результаты ВПР'!E26&gt;75,3)))))</f>
        <v>2</v>
      </c>
      <c r="F24" s="17">
        <f>IF('Результаты ВПР'!F26="н", "нет",IF(OR('Результаты ВПР'!F26&lt;=25, 'Результаты ВПР'!F26=0),0,IF(AND('Результаты ВПР'!F26&gt;25,'Результаты ВПР'!F26&lt;=50),1,IF(AND('Результаты ВПР'!F26&gt;50,'Результаты ВПР'!F26&lt;=75),2,IF('Результаты ВПР'!F26&gt;75,3)))))</f>
        <v>0</v>
      </c>
      <c r="G24" s="17">
        <f>IF('Результаты ВПР'!G26="н", "нет",IF(OR('Результаты ВПР'!G26&lt;=25, 'Результаты ВПР'!G26=0),0,IF(AND('Результаты ВПР'!G26&gt;25,'Результаты ВПР'!G26&lt;=50),1,IF(AND('Результаты ВПР'!G26&gt;50,'Результаты ВПР'!G26&lt;=75),2,IF('Результаты ВПР'!G26&gt;75,3)))))</f>
        <v>0</v>
      </c>
      <c r="H24" s="17">
        <f>IF('Результаты ВПР'!H26="н", "нет",IF(OR('Результаты ВПР'!H26&lt;=25, 'Результаты ВПР'!H26=0),0,IF(AND('Результаты ВПР'!H26&gt;25,'Результаты ВПР'!H26&lt;=50),1,IF(AND('Результаты ВПР'!H26&gt;50,'Результаты ВПР'!H26&lt;=75),2,IF('Результаты ВПР'!H26&gt;75,3)))))</f>
        <v>1</v>
      </c>
    </row>
    <row r="25" spans="2:8" x14ac:dyDescent="0.25">
      <c r="B25" s="12" t="s">
        <v>16</v>
      </c>
      <c r="C25" s="17">
        <f>IF('Результаты ВПР'!C27="н", "нет",IF(OR('Результаты ВПР'!C27&lt;=25, 'Результаты ВПР'!C27=0),0,IF(AND('Результаты ВПР'!C27&gt;25,'Результаты ВПР'!C27&lt;=50),1,IF(AND('Результаты ВПР'!C27&gt;50,'Результаты ВПР'!C27&lt;=75),2,IF('Результаты ВПР'!C27&gt;75,3)))))</f>
        <v>0</v>
      </c>
      <c r="D25" s="17">
        <f>IF('Результаты ВПР'!D27="н", "нет",IF(OR('Результаты ВПР'!D27&lt;=25, 'Результаты ВПР'!D27=0),0,IF(AND('Результаты ВПР'!D27&gt;25,'Результаты ВПР'!D27&lt;=50),1,IF(AND('Результаты ВПР'!D27&gt;50,'Результаты ВПР'!D27&lt;=75),2,IF('Результаты ВПР'!D27&gt;75,3)))))</f>
        <v>1</v>
      </c>
      <c r="E25" s="17">
        <f>IF('Результаты ВПР'!E27="н", "нет",IF(OR('Результаты ВПР'!E27&lt;=25, 'Результаты ВПР'!E27=0),0,IF(AND('Результаты ВПР'!E27&gt;25,'Результаты ВПР'!E27&lt;=50),1,IF(AND('Результаты ВПР'!E27&gt;50,'Результаты ВПР'!E27&lt;=75),2,IF('Результаты ВПР'!E27&gt;75,3)))))</f>
        <v>2</v>
      </c>
      <c r="F25" s="17">
        <f>IF('Результаты ВПР'!F27="н", "нет",IF(OR('Результаты ВПР'!F27&lt;=25, 'Результаты ВПР'!F27=0),0,IF(AND('Результаты ВПР'!F27&gt;25,'Результаты ВПР'!F27&lt;=50),1,IF(AND('Результаты ВПР'!F27&gt;50,'Результаты ВПР'!F27&lt;=75),2,IF('Результаты ВПР'!F27&gt;75,3)))))</f>
        <v>0</v>
      </c>
      <c r="G25" s="17">
        <f>IF('Результаты ВПР'!G27="н", "нет",IF(OR('Результаты ВПР'!G27&lt;=25, 'Результаты ВПР'!G27=0),0,IF(AND('Результаты ВПР'!G27&gt;25,'Результаты ВПР'!G27&lt;=50),1,IF(AND('Результаты ВПР'!G27&gt;50,'Результаты ВПР'!G27&lt;=75),2,IF('Результаты ВПР'!G27&gt;75,3)))))</f>
        <v>0</v>
      </c>
      <c r="H25" s="17">
        <f>IF('Результаты ВПР'!H27="н", "нет",IF(OR('Результаты ВПР'!H27&lt;=25, 'Результаты ВПР'!H27=0),0,IF(AND('Результаты ВПР'!H27&gt;25,'Результаты ВПР'!H27&lt;=50),1,IF(AND('Результаты ВПР'!H27&gt;50,'Результаты ВПР'!H27&lt;=75),2,IF('Результаты ВПР'!H27&gt;75,3)))))</f>
        <v>0</v>
      </c>
    </row>
    <row r="26" spans="2:8" x14ac:dyDescent="0.25">
      <c r="B26" s="12" t="s">
        <v>17</v>
      </c>
      <c r="C26" s="17">
        <f>IF('Результаты ВПР'!C28="н", "нет",IF(OR('Результаты ВПР'!C28&lt;=25, 'Результаты ВПР'!C28=0),0,IF(AND('Результаты ВПР'!C28&gt;25,'Результаты ВПР'!C28&lt;=50),1,IF(AND('Результаты ВПР'!C28&gt;50,'Результаты ВПР'!C28&lt;=75),2,IF('Результаты ВПР'!C28&gt;75,3)))))</f>
        <v>0</v>
      </c>
      <c r="D26" s="17">
        <f>IF('Результаты ВПР'!D28="н", "нет",IF(OR('Результаты ВПР'!D28&lt;=25, 'Результаты ВПР'!D28=0),0,IF(AND('Результаты ВПР'!D28&gt;25,'Результаты ВПР'!D28&lt;=50),1,IF(AND('Результаты ВПР'!D28&gt;50,'Результаты ВПР'!D28&lt;=75),2,IF('Результаты ВПР'!D28&gt;75,3)))))</f>
        <v>2</v>
      </c>
      <c r="E26" s="17">
        <f>IF('Результаты ВПР'!E28="н", "нет",IF(OR('Результаты ВПР'!E28&lt;=25, 'Результаты ВПР'!E28=0),0,IF(AND('Результаты ВПР'!E28&gt;25,'Результаты ВПР'!E28&lt;=50),1,IF(AND('Результаты ВПР'!E28&gt;50,'Результаты ВПР'!E28&lt;=75),2,IF('Результаты ВПР'!E28&gt;75,3)))))</f>
        <v>2</v>
      </c>
      <c r="F26" s="17">
        <f>IF('Результаты ВПР'!F28="н", "нет",IF(OR('Результаты ВПР'!F28&lt;=25, 'Результаты ВПР'!F28=0),0,IF(AND('Результаты ВПР'!F28&gt;25,'Результаты ВПР'!F28&lt;=50),1,IF(AND('Результаты ВПР'!F28&gt;50,'Результаты ВПР'!F28&lt;=75),2,IF('Результаты ВПР'!F28&gt;75,3)))))</f>
        <v>0</v>
      </c>
      <c r="G26" s="17">
        <f>IF('Результаты ВПР'!G28="н", "нет",IF(OR('Результаты ВПР'!G28&lt;=25, 'Результаты ВПР'!G28=0),0,IF(AND('Результаты ВПР'!G28&gt;25,'Результаты ВПР'!G28&lt;=50),1,IF(AND('Результаты ВПР'!G28&gt;50,'Результаты ВПР'!G28&lt;=75),2,IF('Результаты ВПР'!G28&gt;75,3)))))</f>
        <v>0</v>
      </c>
      <c r="H26" s="17">
        <f>IF('Результаты ВПР'!H28="н", "нет",IF(OR('Результаты ВПР'!H28&lt;=25, 'Результаты ВПР'!H28=0),0,IF(AND('Результаты ВПР'!H28&gt;25,'Результаты ВПР'!H28&lt;=50),1,IF(AND('Результаты ВПР'!H28&gt;50,'Результаты ВПР'!H28&lt;=75),2,IF('Результаты ВПР'!H28&gt;75,3)))))</f>
        <v>1</v>
      </c>
    </row>
    <row r="27" spans="2:8" x14ac:dyDescent="0.25">
      <c r="B27" s="12" t="s">
        <v>18</v>
      </c>
      <c r="C27" s="17">
        <f>IF('Результаты ВПР'!C29="н", "нет",IF(OR('Результаты ВПР'!C29&lt;=25, 'Результаты ВПР'!C29=0),0,IF(AND('Результаты ВПР'!C29&gt;25,'Результаты ВПР'!C29&lt;=50),1,IF(AND('Результаты ВПР'!C29&gt;50,'Результаты ВПР'!C29&lt;=75),2,IF('Результаты ВПР'!C29&gt;75,3)))))</f>
        <v>0</v>
      </c>
      <c r="D27" s="17">
        <f>IF('Результаты ВПР'!D29="н", "нет",IF(OR('Результаты ВПР'!D29&lt;=25, 'Результаты ВПР'!D29=0),0,IF(AND('Результаты ВПР'!D29&gt;25,'Результаты ВПР'!D29&lt;=50),1,IF(AND('Результаты ВПР'!D29&gt;50,'Результаты ВПР'!D29&lt;=75),2,IF('Результаты ВПР'!D29&gt;75,3)))))</f>
        <v>1</v>
      </c>
      <c r="E27" s="17">
        <f>IF('Результаты ВПР'!E29="н", "нет",IF(OR('Результаты ВПР'!E29&lt;=25, 'Результаты ВПР'!E29=0),0,IF(AND('Результаты ВПР'!E29&gt;25,'Результаты ВПР'!E29&lt;=50),1,IF(AND('Результаты ВПР'!E29&gt;50,'Результаты ВПР'!E29&lt;=75),2,IF('Результаты ВПР'!E29&gt;75,3)))))</f>
        <v>2</v>
      </c>
      <c r="F27" s="17">
        <f>IF('Результаты ВПР'!F29="н", "нет",IF(OR('Результаты ВПР'!F29&lt;=25, 'Результаты ВПР'!F29=0),0,IF(AND('Результаты ВПР'!F29&gt;25,'Результаты ВПР'!F29&lt;=50),1,IF(AND('Результаты ВПР'!F29&gt;50,'Результаты ВПР'!F29&lt;=75),2,IF('Результаты ВПР'!F29&gt;75,3)))))</f>
        <v>0</v>
      </c>
      <c r="G27" s="17">
        <f>IF('Результаты ВПР'!G29="н", "нет",IF(OR('Результаты ВПР'!G29&lt;=25, 'Результаты ВПР'!G29=0),0,IF(AND('Результаты ВПР'!G29&gt;25,'Результаты ВПР'!G29&lt;=50),1,IF(AND('Результаты ВПР'!G29&gt;50,'Результаты ВПР'!G29&lt;=75),2,IF('Результаты ВПР'!G29&gt;75,3)))))</f>
        <v>0</v>
      </c>
      <c r="H27" s="17">
        <f>IF('Результаты ВПР'!H29="н", "нет",IF(OR('Результаты ВПР'!H29&lt;=25, 'Результаты ВПР'!H29=0),0,IF(AND('Результаты ВПР'!H29&gt;25,'Результаты ВПР'!H29&lt;=50),1,IF(AND('Результаты ВПР'!H29&gt;50,'Результаты ВПР'!H29&lt;=75),2,IF('Результаты ВПР'!H29&gt;75,3)))))</f>
        <v>0</v>
      </c>
    </row>
    <row r="28" spans="2:8" x14ac:dyDescent="0.25">
      <c r="B28" s="12" t="s">
        <v>19</v>
      </c>
      <c r="C28" s="17">
        <f>IF('Результаты ВПР'!C30="н", "нет",IF(OR('Результаты ВПР'!C30&lt;=25, 'Результаты ВПР'!C30=0),0,IF(AND('Результаты ВПР'!C30&gt;25,'Результаты ВПР'!C30&lt;=50),1,IF(AND('Результаты ВПР'!C30&gt;50,'Результаты ВПР'!C30&lt;=75),2,IF('Результаты ВПР'!C30&gt;75,3)))))</f>
        <v>0</v>
      </c>
      <c r="D28" s="17">
        <f>IF('Результаты ВПР'!D30="н", "нет",IF(OR('Результаты ВПР'!D30&lt;=25, 'Результаты ВПР'!D30=0),0,IF(AND('Результаты ВПР'!D30&gt;25,'Результаты ВПР'!D30&lt;=50),1,IF(AND('Результаты ВПР'!D30&gt;50,'Результаты ВПР'!D30&lt;=75),2,IF('Результаты ВПР'!D30&gt;75,3)))))</f>
        <v>1</v>
      </c>
      <c r="E28" s="17">
        <f>IF('Результаты ВПР'!E30="н", "нет",IF(OR('Результаты ВПР'!E30&lt;=25, 'Результаты ВПР'!E30=0),0,IF(AND('Результаты ВПР'!E30&gt;25,'Результаты ВПР'!E30&lt;=50),1,IF(AND('Результаты ВПР'!E30&gt;50,'Результаты ВПР'!E30&lt;=75),2,IF('Результаты ВПР'!E30&gt;75,3)))))</f>
        <v>2</v>
      </c>
      <c r="F28" s="17">
        <f>IF('Результаты ВПР'!F30="н", "нет",IF(OR('Результаты ВПР'!F30&lt;=25, 'Результаты ВПР'!F30=0),0,IF(AND('Результаты ВПР'!F30&gt;25,'Результаты ВПР'!F30&lt;=50),1,IF(AND('Результаты ВПР'!F30&gt;50,'Результаты ВПР'!F30&lt;=75),2,IF('Результаты ВПР'!F30&gt;75,3)))))</f>
        <v>0</v>
      </c>
      <c r="G28" s="17">
        <f>IF('Результаты ВПР'!G30="н", "нет",IF(OR('Результаты ВПР'!G30&lt;=25, 'Результаты ВПР'!G30=0),0,IF(AND('Результаты ВПР'!G30&gt;25,'Результаты ВПР'!G30&lt;=50),1,IF(AND('Результаты ВПР'!G30&gt;50,'Результаты ВПР'!G30&lt;=75),2,IF('Результаты ВПР'!G30&gt;75,3)))))</f>
        <v>0</v>
      </c>
      <c r="H28" s="17">
        <f>IF('Результаты ВПР'!H30="н", "нет",IF(OR('Результаты ВПР'!H30&lt;=25, 'Результаты ВПР'!H30=0),0,IF(AND('Результаты ВПР'!H30&gt;25,'Результаты ВПР'!H30&lt;=50),1,IF(AND('Результаты ВПР'!H30&gt;50,'Результаты ВПР'!H30&lt;=75),2,IF('Результаты ВПР'!H30&gt;75,3)))))</f>
        <v>0</v>
      </c>
    </row>
    <row r="29" spans="2:8" x14ac:dyDescent="0.25">
      <c r="B29" s="17" t="s">
        <v>80</v>
      </c>
      <c r="C29" s="17"/>
      <c r="D29" s="17"/>
      <c r="E29" s="17"/>
      <c r="F29" s="17"/>
      <c r="G29" s="17"/>
      <c r="H29" s="17"/>
    </row>
    <row r="30" spans="2:8" x14ac:dyDescent="0.25">
      <c r="B30" s="12" t="s">
        <v>20</v>
      </c>
      <c r="C30" s="17">
        <f>IF('Результаты ВПР'!C32="н", "нет",IF(OR('Результаты ВПР'!C32&lt;=25, 'Результаты ВПР'!C32=0),0,IF(AND('Результаты ВПР'!C32&gt;25,'Результаты ВПР'!C32&lt;=50),1,IF(AND('Результаты ВПР'!C32&gt;50,'Результаты ВПР'!C32&lt;=75),2,IF('Результаты ВПР'!C32&gt;75,3)))))</f>
        <v>0</v>
      </c>
      <c r="D30" s="17">
        <f>IF('Результаты ВПР'!D32="н", "нет",IF(OR('Результаты ВПР'!D32&lt;=25, 'Результаты ВПР'!D32=0),0,IF(AND('Результаты ВПР'!D32&gt;25,'Результаты ВПР'!D32&lt;=50),1,IF(AND('Результаты ВПР'!D32&gt;50,'Результаты ВПР'!D32&lt;=75),2,IF('Результаты ВПР'!D32&gt;75,3)))))</f>
        <v>2</v>
      </c>
      <c r="E30" s="17">
        <f>IF('Результаты ВПР'!E32="н", "нет",IF(OR('Результаты ВПР'!E32&lt;=25, 'Результаты ВПР'!E32=0),0,IF(AND('Результаты ВПР'!E32&gt;25,'Результаты ВПР'!E32&lt;=50),1,IF(AND('Результаты ВПР'!E32&gt;50,'Результаты ВПР'!E32&lt;=75),2,IF('Результаты ВПР'!E32&gt;75,3)))))</f>
        <v>2</v>
      </c>
      <c r="F30" s="17">
        <f>IF('Результаты ВПР'!F32="н", "нет",IF(OR('Результаты ВПР'!F32&lt;=25, 'Результаты ВПР'!F32=0),0,IF(AND('Результаты ВПР'!F32&gt;25,'Результаты ВПР'!F32&lt;=50),1,IF(AND('Результаты ВПР'!F32&gt;50,'Результаты ВПР'!F32&lt;=75),2,IF('Результаты ВПР'!F32&gt;75,3)))))</f>
        <v>0</v>
      </c>
      <c r="G30" s="17">
        <f>IF('Результаты ВПР'!G32="н", "нет",IF(OR('Результаты ВПР'!G32&lt;=25, 'Результаты ВПР'!G32=0),0,IF(AND('Результаты ВПР'!G32&gt;25,'Результаты ВПР'!G32&lt;=50),1,IF(AND('Результаты ВПР'!G32&gt;50,'Результаты ВПР'!G32&lt;=75),2,IF('Результаты ВПР'!G32&gt;75,3)))))</f>
        <v>0</v>
      </c>
      <c r="H30" s="17">
        <f>IF('Результаты ВПР'!H32="н", "нет",IF(OR('Результаты ВПР'!H32&lt;=25, 'Результаты ВПР'!H32=0),0,IF(AND('Результаты ВПР'!H32&gt;25,'Результаты ВПР'!H32&lt;=50),1,IF(AND('Результаты ВПР'!H32&gt;50,'Результаты ВПР'!H32&lt;=75),2,IF('Результаты ВПР'!H32&gt;75,3)))))</f>
        <v>0</v>
      </c>
    </row>
    <row r="31" spans="2:8" x14ac:dyDescent="0.25">
      <c r="B31" s="12" t="s">
        <v>21</v>
      </c>
      <c r="C31" s="17">
        <f>IF('Результаты ВПР'!C33="н", "нет",IF(OR('Результаты ВПР'!C33&lt;=25, 'Результаты ВПР'!C33=0),0,IF(AND('Результаты ВПР'!C33&gt;25,'Результаты ВПР'!C33&lt;=50),1,IF(AND('Результаты ВПР'!C33&gt;50,'Результаты ВПР'!C33&lt;=75),2,IF('Результаты ВПР'!C33&gt;75,3)))))</f>
        <v>0</v>
      </c>
      <c r="D31" s="17">
        <f>IF('Результаты ВПР'!D33="н", "нет",IF(OR('Результаты ВПР'!D33&lt;=25, 'Результаты ВПР'!D33=0),0,IF(AND('Результаты ВПР'!D33&gt;25,'Результаты ВПР'!D33&lt;=50),1,IF(AND('Результаты ВПР'!D33&gt;50,'Результаты ВПР'!D33&lt;=75),2,IF('Результаты ВПР'!D33&gt;75,3)))))</f>
        <v>0</v>
      </c>
      <c r="E31" s="17">
        <f>IF('Результаты ВПР'!E33="н", "нет",IF(OR('Результаты ВПР'!E33&lt;=25, 'Результаты ВПР'!E33=0),0,IF(AND('Результаты ВПР'!E33&gt;25,'Результаты ВПР'!E33&lt;=50),1,IF(AND('Результаты ВПР'!E33&gt;50,'Результаты ВПР'!E33&lt;=75),2,IF('Результаты ВПР'!E33&gt;75,3)))))</f>
        <v>2</v>
      </c>
      <c r="F31" s="17">
        <f>IF('Результаты ВПР'!F33="н", "нет",IF(OR('Результаты ВПР'!F33&lt;=25, 'Результаты ВПР'!F33=0),0,IF(AND('Результаты ВПР'!F33&gt;25,'Результаты ВПР'!F33&lt;=50),1,IF(AND('Результаты ВПР'!F33&gt;50,'Результаты ВПР'!F33&lt;=75),2,IF('Результаты ВПР'!F33&gt;75,3)))))</f>
        <v>0</v>
      </c>
      <c r="G31" s="17">
        <f>IF('Результаты ВПР'!G33="н", "нет",IF(OR('Результаты ВПР'!G33&lt;=25, 'Результаты ВПР'!G33=0),0,IF(AND('Результаты ВПР'!G33&gt;25,'Результаты ВПР'!G33&lt;=50),1,IF(AND('Результаты ВПР'!G33&gt;50,'Результаты ВПР'!G33&lt;=75),2,IF('Результаты ВПР'!G33&gt;75,3)))))</f>
        <v>0</v>
      </c>
      <c r="H31" s="17">
        <f>IF('Результаты ВПР'!H33="н", "нет",IF(OR('Результаты ВПР'!H33&lt;=25, 'Результаты ВПР'!H33=0),0,IF(AND('Результаты ВПР'!H33&gt;25,'Результаты ВПР'!H33&lt;=50),1,IF(AND('Результаты ВПР'!H33&gt;50,'Результаты ВПР'!H33&lt;=75),2,IF('Результаты ВПР'!H33&gt;75,3)))))</f>
        <v>1</v>
      </c>
    </row>
    <row r="32" spans="2:8" x14ac:dyDescent="0.25">
      <c r="B32" s="12" t="s">
        <v>22</v>
      </c>
      <c r="C32" s="17">
        <f>IF('Результаты ВПР'!C34="н", "нет",IF(OR('Результаты ВПР'!C34&lt;=25, 'Результаты ВПР'!C34=0),0,IF(AND('Результаты ВПР'!C34&gt;25,'Результаты ВПР'!C34&lt;=50),1,IF(AND('Результаты ВПР'!C34&gt;50,'Результаты ВПР'!C34&lt;=75),2,IF('Результаты ВПР'!C34&gt;75,3)))))</f>
        <v>0</v>
      </c>
      <c r="D32" s="17">
        <f>IF('Результаты ВПР'!D34="н", "нет",IF(OR('Результаты ВПР'!D34&lt;=25, 'Результаты ВПР'!D34=0),0,IF(AND('Результаты ВПР'!D34&gt;25,'Результаты ВПР'!D34&lt;=50),1,IF(AND('Результаты ВПР'!D34&gt;50,'Результаты ВПР'!D34&lt;=75),2,IF('Результаты ВПР'!D34&gt;75,3)))))</f>
        <v>2</v>
      </c>
      <c r="E32" s="17">
        <f>IF('Результаты ВПР'!E34="н", "нет",IF(OR('Результаты ВПР'!E34&lt;=25, 'Результаты ВПР'!E34=0),0,IF(AND('Результаты ВПР'!E34&gt;25,'Результаты ВПР'!E34&lt;=50),1,IF(AND('Результаты ВПР'!E34&gt;50,'Результаты ВПР'!E34&lt;=75),2,IF('Результаты ВПР'!E34&gt;75,3)))))</f>
        <v>3</v>
      </c>
      <c r="F32" s="17">
        <f>IF('Результаты ВПР'!F34="н", "нет",IF(OR('Результаты ВПР'!F34&lt;=25, 'Результаты ВПР'!F34=0),0,IF(AND('Результаты ВПР'!F34&gt;25,'Результаты ВПР'!F34&lt;=50),1,IF(AND('Результаты ВПР'!F34&gt;50,'Результаты ВПР'!F34&lt;=75),2,IF('Результаты ВПР'!F34&gt;75,3)))))</f>
        <v>0</v>
      </c>
      <c r="G32" s="17">
        <f>IF('Результаты ВПР'!G34="н", "нет",IF(OR('Результаты ВПР'!G34&lt;=25, 'Результаты ВПР'!G34=0),0,IF(AND('Результаты ВПР'!G34&gt;25,'Результаты ВПР'!G34&lt;=50),1,IF(AND('Результаты ВПР'!G34&gt;50,'Результаты ВПР'!G34&lt;=75),2,IF('Результаты ВПР'!G34&gt;75,3)))))</f>
        <v>0</v>
      </c>
      <c r="H32" s="17">
        <f>IF('Результаты ВПР'!H34="н", "нет",IF(OR('Результаты ВПР'!H34&lt;=25, 'Результаты ВПР'!H34=0),0,IF(AND('Результаты ВПР'!H34&gt;25,'Результаты ВПР'!H34&lt;=50),1,IF(AND('Результаты ВПР'!H34&gt;50,'Результаты ВПР'!H34&lt;=75),2,IF('Результаты ВПР'!H34&gt;75,3)))))</f>
        <v>1</v>
      </c>
    </row>
    <row r="33" spans="2:8" x14ac:dyDescent="0.25">
      <c r="B33" s="12" t="s">
        <v>23</v>
      </c>
      <c r="C33" s="17">
        <f>IF('Результаты ВПР'!C35="н", "нет",IF(OR('Результаты ВПР'!C35&lt;=25, 'Результаты ВПР'!C35=0),0,IF(AND('Результаты ВПР'!C35&gt;25,'Результаты ВПР'!C35&lt;=50),1,IF(AND('Результаты ВПР'!C35&gt;50,'Результаты ВПР'!C35&lt;=75),2,IF('Результаты ВПР'!C35&gt;75,3)))))</f>
        <v>0</v>
      </c>
      <c r="D33" s="17">
        <f>IF('Результаты ВПР'!D35="н", "нет",IF(OR('Результаты ВПР'!D35&lt;=25, 'Результаты ВПР'!D35=0),0,IF(AND('Результаты ВПР'!D35&gt;25,'Результаты ВПР'!D35&lt;=50),1,IF(AND('Результаты ВПР'!D35&gt;50,'Результаты ВПР'!D35&lt;=75),2,IF('Результаты ВПР'!D35&gt;75,3)))))</f>
        <v>2</v>
      </c>
      <c r="E33" s="17">
        <f>IF('Результаты ВПР'!E35="н", "нет",IF(OR('Результаты ВПР'!E35&lt;=25, 'Результаты ВПР'!E35=0),0,IF(AND('Результаты ВПР'!E35&gt;25,'Результаты ВПР'!E35&lt;=50),1,IF(AND('Результаты ВПР'!E35&gt;50,'Результаты ВПР'!E35&lt;=75),2,IF('Результаты ВПР'!E35&gt;75,3)))))</f>
        <v>2</v>
      </c>
      <c r="F33" s="17">
        <f>IF('Результаты ВПР'!F35="н", "нет",IF(OR('Результаты ВПР'!F35&lt;=25, 'Результаты ВПР'!F35=0),0,IF(AND('Результаты ВПР'!F35&gt;25,'Результаты ВПР'!F35&lt;=50),1,IF(AND('Результаты ВПР'!F35&gt;50,'Результаты ВПР'!F35&lt;=75),2,IF('Результаты ВПР'!F35&gt;75,3)))))</f>
        <v>0</v>
      </c>
      <c r="G33" s="17">
        <f>IF('Результаты ВПР'!G35="н", "нет",IF(OR('Результаты ВПР'!G35&lt;=25, 'Результаты ВПР'!G35=0),0,IF(AND('Результаты ВПР'!G35&gt;25,'Результаты ВПР'!G35&lt;=50),1,IF(AND('Результаты ВПР'!G35&gt;50,'Результаты ВПР'!G35&lt;=75),2,IF('Результаты ВПР'!G35&gt;75,3)))))</f>
        <v>0</v>
      </c>
      <c r="H33" s="17">
        <f>IF('Результаты ВПР'!H35="н", "нет",IF(OR('Результаты ВПР'!H35&lt;=25, 'Результаты ВПР'!H35=0),0,IF(AND('Результаты ВПР'!H35&gt;25,'Результаты ВПР'!H35&lt;=50),1,IF(AND('Результаты ВПР'!H35&gt;50,'Результаты ВПР'!H35&lt;=75),2,IF('Результаты ВПР'!H35&gt;75,3)))))</f>
        <v>1</v>
      </c>
    </row>
    <row r="34" spans="2:8" x14ac:dyDescent="0.25">
      <c r="B34" s="12" t="s">
        <v>24</v>
      </c>
      <c r="C34" s="17">
        <f>IF('Результаты ВПР'!C36="н", "нет",IF(OR('Результаты ВПР'!C36&lt;=25, 'Результаты ВПР'!C36=0),0,IF(AND('Результаты ВПР'!C36&gt;25,'Результаты ВПР'!C36&lt;=50),1,IF(AND('Результаты ВПР'!C36&gt;50,'Результаты ВПР'!C36&lt;=75),2,IF('Результаты ВПР'!C36&gt;75,3)))))</f>
        <v>0</v>
      </c>
      <c r="D34" s="17">
        <f>IF('Результаты ВПР'!D36="н", "нет",IF(OR('Результаты ВПР'!D36&lt;=25, 'Результаты ВПР'!D36=0),0,IF(AND('Результаты ВПР'!D36&gt;25,'Результаты ВПР'!D36&lt;=50),1,IF(AND('Результаты ВПР'!D36&gt;50,'Результаты ВПР'!D36&lt;=75),2,IF('Результаты ВПР'!D36&gt;75,3)))))</f>
        <v>2</v>
      </c>
      <c r="E34" s="17">
        <f>IF('Результаты ВПР'!E36="н", "нет",IF(OR('Результаты ВПР'!E36&lt;=25, 'Результаты ВПР'!E36=0),0,IF(AND('Результаты ВПР'!E36&gt;25,'Результаты ВПР'!E36&lt;=50),1,IF(AND('Результаты ВПР'!E36&gt;50,'Результаты ВПР'!E36&lt;=75),2,IF('Результаты ВПР'!E36&gt;75,3)))))</f>
        <v>2</v>
      </c>
      <c r="F34" s="17">
        <f>IF('Результаты ВПР'!F36="н", "нет",IF(OR('Результаты ВПР'!F36&lt;=25, 'Результаты ВПР'!F36=0),0,IF(AND('Результаты ВПР'!F36&gt;25,'Результаты ВПР'!F36&lt;=50),1,IF(AND('Результаты ВПР'!F36&gt;50,'Результаты ВПР'!F36&lt;=75),2,IF('Результаты ВПР'!F36&gt;75,3)))))</f>
        <v>0</v>
      </c>
      <c r="G34" s="17">
        <f>IF('Результаты ВПР'!G36="н", "нет",IF(OR('Результаты ВПР'!G36&lt;=25, 'Результаты ВПР'!G36=0),0,IF(AND('Результаты ВПР'!G36&gt;25,'Результаты ВПР'!G36&lt;=50),1,IF(AND('Результаты ВПР'!G36&gt;50,'Результаты ВПР'!G36&lt;=75),2,IF('Результаты ВПР'!G36&gt;75,3)))))</f>
        <v>0</v>
      </c>
      <c r="H34" s="17">
        <f>IF('Результаты ВПР'!H36="н", "нет",IF(OR('Результаты ВПР'!H36&lt;=25, 'Результаты ВПР'!H36=0),0,IF(AND('Результаты ВПР'!H36&gt;25,'Результаты ВПР'!H36&lt;=50),1,IF(AND('Результаты ВПР'!H36&gt;50,'Результаты ВПР'!H36&lt;=75),2,IF('Результаты ВПР'!H36&gt;75,3)))))</f>
        <v>0</v>
      </c>
    </row>
    <row r="35" spans="2:8" x14ac:dyDescent="0.25">
      <c r="B35" s="12" t="s">
        <v>25</v>
      </c>
      <c r="C35" s="17">
        <f>IF('Результаты ВПР'!C37="н", "нет",IF(OR('Результаты ВПР'!C37&lt;=25, 'Результаты ВПР'!C37=0),0,IF(AND('Результаты ВПР'!C37&gt;25,'Результаты ВПР'!C37&lt;=50),1,IF(AND('Результаты ВПР'!C37&gt;50,'Результаты ВПР'!C37&lt;=75),2,IF('Результаты ВПР'!C37&gt;75,3)))))</f>
        <v>0</v>
      </c>
      <c r="D35" s="17">
        <f>IF('Результаты ВПР'!D37="н", "нет",IF(OR('Результаты ВПР'!D37&lt;=25, 'Результаты ВПР'!D37=0),0,IF(AND('Результаты ВПР'!D37&gt;25,'Результаты ВПР'!D37&lt;=50),1,IF(AND('Результаты ВПР'!D37&gt;50,'Результаты ВПР'!D37&lt;=75),2,IF('Результаты ВПР'!D37&gt;75,3)))))</f>
        <v>1</v>
      </c>
      <c r="E35" s="17">
        <f>IF('Результаты ВПР'!E37="н", "нет",IF(OR('Результаты ВПР'!E37&lt;=25, 'Результаты ВПР'!E37=0),0,IF(AND('Результаты ВПР'!E37&gt;25,'Результаты ВПР'!E37&lt;=50),1,IF(AND('Результаты ВПР'!E37&gt;50,'Результаты ВПР'!E37&lt;=75),2,IF('Результаты ВПР'!E37&gt;75,3)))))</f>
        <v>2</v>
      </c>
      <c r="F35" s="17">
        <f>IF('Результаты ВПР'!F37="н", "нет",IF(OR('Результаты ВПР'!F37&lt;=25, 'Результаты ВПР'!F37=0),0,IF(AND('Результаты ВПР'!F37&gt;25,'Результаты ВПР'!F37&lt;=50),1,IF(AND('Результаты ВПР'!F37&gt;50,'Результаты ВПР'!F37&lt;=75),2,IF('Результаты ВПР'!F37&gt;75,3)))))</f>
        <v>0</v>
      </c>
      <c r="G35" s="17">
        <f>IF('Результаты ВПР'!G37="н", "нет",IF(OR('Результаты ВПР'!G37&lt;=25, 'Результаты ВПР'!G37=0),0,IF(AND('Результаты ВПР'!G37&gt;25,'Результаты ВПР'!G37&lt;=50),1,IF(AND('Результаты ВПР'!G37&gt;50,'Результаты ВПР'!G37&lt;=75),2,IF('Результаты ВПР'!G37&gt;75,3)))))</f>
        <v>0</v>
      </c>
      <c r="H35" s="17">
        <f>IF('Результаты ВПР'!H37="н", "нет",IF(OR('Результаты ВПР'!H37&lt;=25, 'Результаты ВПР'!H37=0),0,IF(AND('Результаты ВПР'!H37&gt;25,'Результаты ВПР'!H37&lt;=50),1,IF(AND('Результаты ВПР'!H37&gt;50,'Результаты ВПР'!H37&lt;=75),2,IF('Результаты ВПР'!H37&gt;75,3)))))</f>
        <v>0</v>
      </c>
    </row>
    <row r="36" spans="2:8" x14ac:dyDescent="0.25">
      <c r="B36" s="12" t="s">
        <v>26</v>
      </c>
      <c r="C36" s="17">
        <f>IF('Результаты ВПР'!C38="н", "нет",IF(OR('Результаты ВПР'!C38&lt;=25, 'Результаты ВПР'!C38=0),0,IF(AND('Результаты ВПР'!C38&gt;25,'Результаты ВПР'!C38&lt;=50),1,IF(AND('Результаты ВПР'!C38&gt;50,'Результаты ВПР'!C38&lt;=75),2,IF('Результаты ВПР'!C38&gt;75,3)))))</f>
        <v>0</v>
      </c>
      <c r="D36" s="17">
        <f>IF('Результаты ВПР'!D38="н", "нет",IF(OR('Результаты ВПР'!D38&lt;=25, 'Результаты ВПР'!D38=0),0,IF(AND('Результаты ВПР'!D38&gt;25,'Результаты ВПР'!D38&lt;=50),1,IF(AND('Результаты ВПР'!D38&gt;50,'Результаты ВПР'!D38&lt;=75),2,IF('Результаты ВПР'!D38&gt;75,3)))))</f>
        <v>0</v>
      </c>
      <c r="E36" s="17">
        <f>IF('Результаты ВПР'!E38="н", "нет",IF(OR('Результаты ВПР'!E38&lt;=25, 'Результаты ВПР'!E38=0),0,IF(AND('Результаты ВПР'!E38&gt;25,'Результаты ВПР'!E38&lt;=50),1,IF(AND('Результаты ВПР'!E38&gt;50,'Результаты ВПР'!E38&lt;=75),2,IF('Результаты ВПР'!E38&gt;75,3)))))</f>
        <v>2</v>
      </c>
      <c r="F36" s="17">
        <f>IF('Результаты ВПР'!F38="н", "нет",IF(OR('Результаты ВПР'!F38&lt;=25, 'Результаты ВПР'!F38=0),0,IF(AND('Результаты ВПР'!F38&gt;25,'Результаты ВПР'!F38&lt;=50),1,IF(AND('Результаты ВПР'!F38&gt;50,'Результаты ВПР'!F38&lt;=75),2,IF('Результаты ВПР'!F38&gt;75,3)))))</f>
        <v>0</v>
      </c>
      <c r="G36" s="17">
        <f>IF('Результаты ВПР'!G38="н", "нет",IF(OR('Результаты ВПР'!G38&lt;=25, 'Результаты ВПР'!G38=0),0,IF(AND('Результаты ВПР'!G38&gt;25,'Результаты ВПР'!G38&lt;=50),1,IF(AND('Результаты ВПР'!G38&gt;50,'Результаты ВПР'!G38&lt;=75),2,IF('Результаты ВПР'!G38&gt;75,3)))))</f>
        <v>0</v>
      </c>
      <c r="H36" s="17">
        <f>IF('Результаты ВПР'!H38="н", "нет",IF(OR('Результаты ВПР'!H38&lt;=25, 'Результаты ВПР'!H38=0),0,IF(AND('Результаты ВПР'!H38&gt;25,'Результаты ВПР'!H38&lt;=50),1,IF(AND('Результаты ВПР'!H38&gt;50,'Результаты ВПР'!H38&lt;=75),2,IF('Результаты ВПР'!H38&gt;75,3)))))</f>
        <v>0</v>
      </c>
    </row>
    <row r="37" spans="2:8" x14ac:dyDescent="0.25">
      <c r="B37" s="12" t="s">
        <v>27</v>
      </c>
      <c r="C37" s="17">
        <f>IF('Результаты ВПР'!C39="н", "нет",IF(OR('Результаты ВПР'!C39&lt;=25, 'Результаты ВПР'!C39=0),0,IF(AND('Результаты ВПР'!C39&gt;25,'Результаты ВПР'!C39&lt;=50),1,IF(AND('Результаты ВПР'!C39&gt;50,'Результаты ВПР'!C39&lt;=75),2,IF('Результаты ВПР'!C39&gt;75,3)))))</f>
        <v>0</v>
      </c>
      <c r="D37" s="17">
        <f>IF('Результаты ВПР'!D39="н", "нет",IF(OR('Результаты ВПР'!D39&lt;=25, 'Результаты ВПР'!D39=0),0,IF(AND('Результаты ВПР'!D39&gt;25,'Результаты ВПР'!D39&lt;=50),1,IF(AND('Результаты ВПР'!D39&gt;50,'Результаты ВПР'!D39&lt;=75),2,IF('Результаты ВПР'!D39&gt;75,3)))))</f>
        <v>3</v>
      </c>
      <c r="E37" s="17">
        <f>IF('Результаты ВПР'!E39="н", "нет",IF(OR('Результаты ВПР'!E39&lt;=25, 'Результаты ВПР'!E39=0),0,IF(AND('Результаты ВПР'!E39&gt;25,'Результаты ВПР'!E39&lt;=50),1,IF(AND('Результаты ВПР'!E39&gt;50,'Результаты ВПР'!E39&lt;=75),2,IF('Результаты ВПР'!E39&gt;75,3)))))</f>
        <v>3</v>
      </c>
      <c r="F37" s="17">
        <f>IF('Результаты ВПР'!F39="н", "нет",IF(OR('Результаты ВПР'!F39&lt;=25, 'Результаты ВПР'!F39=0),0,IF(AND('Результаты ВПР'!F39&gt;25,'Результаты ВПР'!F39&lt;=50),1,IF(AND('Результаты ВПР'!F39&gt;50,'Результаты ВПР'!F39&lt;=75),2,IF('Результаты ВПР'!F39&gt;75,3)))))</f>
        <v>0</v>
      </c>
      <c r="G37" s="17">
        <f>IF('Результаты ВПР'!G39="н", "нет",IF(OR('Результаты ВПР'!G39&lt;=25, 'Результаты ВПР'!G39=0),0,IF(AND('Результаты ВПР'!G39&gt;25,'Результаты ВПР'!G39&lt;=50),1,IF(AND('Результаты ВПР'!G39&gt;50,'Результаты ВПР'!G39&lt;=75),2,IF('Результаты ВПР'!G39&gt;75,3)))))</f>
        <v>2</v>
      </c>
      <c r="H37" s="17">
        <f>IF('Результаты ВПР'!H39="н", "нет",IF(OR('Результаты ВПР'!H39&lt;=25, 'Результаты ВПР'!H39=0),0,IF(AND('Результаты ВПР'!H39&gt;25,'Результаты ВПР'!H39&lt;=50),1,IF(AND('Результаты ВПР'!H39&gt;50,'Результаты ВПР'!H39&lt;=75),2,IF('Результаты ВПР'!H39&gt;75,3)))))</f>
        <v>1</v>
      </c>
    </row>
    <row r="38" spans="2:8" x14ac:dyDescent="0.25">
      <c r="B38" s="20"/>
      <c r="C38" s="15"/>
      <c r="D38" s="15"/>
      <c r="E38" s="15"/>
      <c r="F38" s="15"/>
      <c r="G38" s="15"/>
      <c r="H38" s="15"/>
    </row>
    <row r="39" spans="2:8" x14ac:dyDescent="0.25">
      <c r="B39" s="51" t="s">
        <v>93</v>
      </c>
      <c r="C39" s="50" t="s">
        <v>88</v>
      </c>
      <c r="D39" s="50"/>
      <c r="E39" s="50"/>
      <c r="F39" s="50" t="s">
        <v>89</v>
      </c>
      <c r="G39" s="50"/>
      <c r="H39" s="50"/>
    </row>
    <row r="40" spans="2:8" ht="23.25" customHeight="1" x14ac:dyDescent="0.25">
      <c r="B40" s="52"/>
      <c r="C40" s="17" t="s">
        <v>90</v>
      </c>
      <c r="D40" s="17" t="s">
        <v>91</v>
      </c>
      <c r="E40" s="17" t="s">
        <v>92</v>
      </c>
      <c r="F40" s="17" t="s">
        <v>90</v>
      </c>
      <c r="G40" s="17" t="s">
        <v>91</v>
      </c>
      <c r="H40" s="17" t="s">
        <v>92</v>
      </c>
    </row>
    <row r="41" spans="2:8" x14ac:dyDescent="0.25">
      <c r="B41" s="19" t="s">
        <v>44</v>
      </c>
    </row>
    <row r="42" spans="2:8" x14ac:dyDescent="0.25">
      <c r="B42" s="12" t="s">
        <v>46</v>
      </c>
      <c r="C42" s="3">
        <f>IF('Результаты региональных ДР'!C7="н", "нет",IF(OR('Результаты региональных ДР'!C7&lt;=25, 'Результаты региональных ДР'!C7=0),0,IF(AND('Результаты региональных ДР'!C7&gt;25,'Результаты региональных ДР'!C7&lt;=50),1,IF(AND('Результаты региональных ДР'!C7&gt;50,'Результаты региональных ДР'!C7&lt;=75),2,IF('Результаты региональных ДР'!C7&gt;75,3)))))</f>
        <v>0</v>
      </c>
      <c r="D42" s="3">
        <f>IF('Результаты региональных ДР'!D7="н", "нет",IF(OR('Результаты региональных ДР'!D7&lt;=25, 'Результаты региональных ДР'!D7=0),0,IF(AND('Результаты региональных ДР'!D7&gt;25,'Результаты региональных ДР'!D7&lt;=50),1,IF(AND('Результаты региональных ДР'!D7&gt;50,'Результаты региональных ДР'!D7&lt;=75),2,IF('Результаты региональных ДР'!D7&gt;75,3)))))</f>
        <v>0</v>
      </c>
      <c r="E42" s="3">
        <f>IF('Результаты региональных ДР'!E7="н", "нет",IF(OR('Результаты региональных ДР'!E7&lt;=25, 'Результаты региональных ДР'!E7=0),0,IF(AND('Результаты региональных ДР'!E7&gt;25,'Результаты региональных ДР'!E7&lt;=50),1,IF(AND('Результаты региональных ДР'!E7&gt;50,'Результаты региональных ДР'!E7&lt;=75),2,IF('Результаты региональных ДР'!E7&gt;75,3)))))</f>
        <v>2</v>
      </c>
      <c r="F42" s="3">
        <f>IF('Результаты региональных ДР'!F7="н", "нет",IF(OR('Результаты региональных ДР'!F7&lt;=25, 'Результаты региональных ДР'!F7=0),0,IF(AND('Результаты региональных ДР'!F7&gt;25,'Результаты региональных ДР'!F7&lt;=50),1,IF(AND('Результаты региональных ДР'!F7&gt;50,'Результаты региональных ДР'!F7&lt;=75),2,IF('Результаты региональных ДР'!F7&gt;75,3)))))</f>
        <v>0</v>
      </c>
      <c r="G42" s="3">
        <f>IF('Результаты региональных ДР'!G7="н", "нет",IF(OR('Результаты региональных ДР'!G7&lt;=25, 'Результаты региональных ДР'!G7=0),0,IF(AND('Результаты региональных ДР'!G7&gt;25,'Результаты региональных ДР'!G7&lt;=50),1,IF(AND('Результаты региональных ДР'!G7&gt;50,'Результаты региональных ДР'!G7&lt;=75),2,IF('Результаты региональных ДР'!G7&gt;75,3)))))</f>
        <v>0</v>
      </c>
      <c r="H42" s="3">
        <f>IF('Результаты региональных ДР'!H7="н", "нет",IF(OR('Результаты региональных ДР'!H7&lt;=25, 'Результаты региональных ДР'!H7=0),0,IF(AND('Результаты региональных ДР'!H7&gt;25,'Результаты региональных ДР'!H7&lt;=50),1,IF(AND('Результаты региональных ДР'!H7&gt;50,'Результаты региональных ДР'!H7&lt;=75),2,IF('Результаты региональных ДР'!H7&gt;75,3)))))</f>
        <v>0</v>
      </c>
    </row>
    <row r="43" spans="2:8" x14ac:dyDescent="0.25">
      <c r="B43" s="12" t="s">
        <v>47</v>
      </c>
      <c r="C43" s="3">
        <f>IF('Результаты региональных ДР'!C8="н", "нет",IF(OR('Результаты региональных ДР'!C8&lt;=25, 'Результаты региональных ДР'!C8=0),0,IF(AND('Результаты региональных ДР'!C8&gt;25,'Результаты региональных ДР'!C8&lt;=50),1,IF(AND('Результаты региональных ДР'!C8&gt;50,'Результаты региональных ДР'!C8&lt;=75),2,IF('Результаты региональных ДР'!C8&gt;75,3)))))</f>
        <v>0</v>
      </c>
      <c r="D43" s="3">
        <f>IF('Результаты региональных ДР'!D8="н", "нет",IF(OR('Результаты региональных ДР'!D8&lt;=25, 'Результаты региональных ДР'!D8=0),0,IF(AND('Результаты региональных ДР'!D8&gt;25,'Результаты региональных ДР'!D8&lt;=50),1,IF(AND('Результаты региональных ДР'!D8&gt;50,'Результаты региональных ДР'!D8&lt;=75),2,IF('Результаты региональных ДР'!D8&gt;75,3)))))</f>
        <v>1</v>
      </c>
      <c r="E43" s="3">
        <f>IF('Результаты региональных ДР'!E8="н", "нет",IF(OR('Результаты региональных ДР'!E8&lt;=25, 'Результаты региональных ДР'!E8=0),0,IF(AND('Результаты региональных ДР'!E8&gt;25,'Результаты региональных ДР'!E8&lt;=50),1,IF(AND('Результаты региональных ДР'!E8&gt;50,'Результаты региональных ДР'!E8&lt;=75),2,IF('Результаты региональных ДР'!E8&gt;75,3)))))</f>
        <v>2</v>
      </c>
      <c r="F43" s="3">
        <f>IF('Результаты региональных ДР'!F8="н", "нет",IF(OR('Результаты региональных ДР'!F8&lt;=25, 'Результаты региональных ДР'!F8=0),0,IF(AND('Результаты региональных ДР'!F8&gt;25,'Результаты региональных ДР'!F8&lt;=50),1,IF(AND('Результаты региональных ДР'!F8&gt;50,'Результаты региональных ДР'!F8&lt;=75),2,IF('Результаты региональных ДР'!F8&gt;75,3)))))</f>
        <v>0</v>
      </c>
      <c r="G43" s="3">
        <f>IF('Результаты региональных ДР'!G8="н", "нет",IF(OR('Результаты региональных ДР'!G8&lt;=25, 'Результаты региональных ДР'!G8=0),0,IF(AND('Результаты региональных ДР'!G8&gt;25,'Результаты региональных ДР'!G8&lt;=50),1,IF(AND('Результаты региональных ДР'!G8&gt;50,'Результаты региональных ДР'!G8&lt;=75),2,IF('Результаты региональных ДР'!G8&gt;75,3)))))</f>
        <v>0</v>
      </c>
      <c r="H43" s="3">
        <f>IF('Результаты региональных ДР'!H8="н", "нет",IF(OR('Результаты региональных ДР'!H8&lt;=25, 'Результаты региональных ДР'!H8=0),0,IF(AND('Результаты региональных ДР'!H8&gt;25,'Результаты региональных ДР'!H8&lt;=50),1,IF(AND('Результаты региональных ДР'!H8&gt;50,'Результаты региональных ДР'!H8&lt;=75),2,IF('Результаты региональных ДР'!H8&gt;75,3)))))</f>
        <v>0</v>
      </c>
    </row>
    <row r="44" spans="2:8" x14ac:dyDescent="0.25">
      <c r="B44" s="19" t="s">
        <v>45</v>
      </c>
      <c r="C44" s="3"/>
      <c r="D44" s="3"/>
      <c r="E44" s="3"/>
      <c r="F44" s="3"/>
      <c r="G44" s="3"/>
      <c r="H44" s="3"/>
    </row>
    <row r="45" spans="2:8" x14ac:dyDescent="0.25">
      <c r="B45" s="12" t="s">
        <v>47</v>
      </c>
      <c r="C45" s="3">
        <f>IF('Результаты региональных ДР'!C10="н", "нет",IF(OR('Результаты региональных ДР'!C10&lt;=25, 'Результаты региональных ДР'!C10=0),0,IF(AND('Результаты региональных ДР'!C10&gt;25,'Результаты региональных ДР'!C10&lt;=50),1,IF(AND('Результаты региональных ДР'!C10&gt;50,'Результаты региональных ДР'!C10&lt;=75),2,IF('Результаты региональных ДР'!C10&gt;75,3)))))</f>
        <v>0</v>
      </c>
      <c r="D45" s="3">
        <f>IF('Результаты региональных ДР'!D10="н", "нет",IF(OR('Результаты региональных ДР'!D10&lt;=25, 'Результаты региональных ДР'!D10=0),0,IF(AND('Результаты региональных ДР'!D10&gt;25,'Результаты региональных ДР'!D10&lt;=50),1,IF(AND('Результаты региональных ДР'!D10&gt;50,'Результаты региональных ДР'!D10&lt;=75),2,IF('Результаты региональных ДР'!D10&gt;75,3)))))</f>
        <v>2</v>
      </c>
      <c r="E45" s="3">
        <f>IF('Результаты региональных ДР'!E10="н", "нет",IF(OR('Результаты региональных ДР'!E10&lt;=25, 'Результаты региональных ДР'!E10=0),0,IF(AND('Результаты региональных ДР'!E10&gt;25,'Результаты региональных ДР'!E10&lt;=50),1,IF(AND('Результаты региональных ДР'!E10&gt;50,'Результаты региональных ДР'!E10&lt;=75),2,IF('Результаты региональных ДР'!E10&gt;75,3)))))</f>
        <v>2</v>
      </c>
      <c r="F45" s="3">
        <f>IF('Результаты региональных ДР'!F10="н", "нет",IF(OR('Результаты региональных ДР'!F10&lt;=25, 'Результаты региональных ДР'!F10=0),0,IF(AND('Результаты региональных ДР'!F10&gt;25,'Результаты региональных ДР'!F10&lt;=50),1,IF(AND('Результаты региональных ДР'!F10&gt;50,'Результаты региональных ДР'!F10&lt;=75),2,IF('Результаты региональных ДР'!F10&gt;75,3)))))</f>
        <v>0</v>
      </c>
      <c r="G45" s="3">
        <f>IF('Результаты региональных ДР'!G10="н", "нет",IF(OR('Результаты региональных ДР'!G10&lt;=25, 'Результаты региональных ДР'!G10=0),0,IF(AND('Результаты региональных ДР'!G10&gt;25,'Результаты региональных ДР'!G10&lt;=50),1,IF(AND('Результаты региональных ДР'!G10&gt;50,'Результаты региональных ДР'!G10&lt;=75),2,IF('Результаты региональных ДР'!G10&gt;75,3)))))</f>
        <v>0</v>
      </c>
      <c r="H45" s="3">
        <f>IF('Результаты региональных ДР'!H10="н", "нет",IF(OR('Результаты региональных ДР'!H10&lt;=25, 'Результаты региональных ДР'!H10=0),0,IF(AND('Результаты региональных ДР'!H10&gt;25,'Результаты региональных ДР'!H10&lt;=50),1,IF(AND('Результаты региональных ДР'!H10&gt;50,'Результаты региональных ДР'!H10&lt;=75),2,IF('Результаты региональных ДР'!H10&gt;75,3)))))</f>
        <v>0</v>
      </c>
    </row>
    <row r="49" spans="2:8" x14ac:dyDescent="0.25">
      <c r="B49" s="41" t="s">
        <v>81</v>
      </c>
      <c r="C49" s="42" t="s">
        <v>88</v>
      </c>
      <c r="D49" s="42"/>
      <c r="E49" s="42"/>
      <c r="F49" s="42" t="s">
        <v>89</v>
      </c>
      <c r="G49" s="42"/>
      <c r="H49" s="42"/>
    </row>
    <row r="50" spans="2:8" x14ac:dyDescent="0.25">
      <c r="B50" s="41"/>
      <c r="C50" s="3" t="s">
        <v>90</v>
      </c>
      <c r="D50" s="3" t="s">
        <v>91</v>
      </c>
      <c r="E50" s="3" t="s">
        <v>92</v>
      </c>
      <c r="F50" s="3" t="s">
        <v>90</v>
      </c>
      <c r="G50" s="3" t="s">
        <v>91</v>
      </c>
      <c r="H50" s="3" t="s">
        <v>92</v>
      </c>
    </row>
    <row r="51" spans="2:8" x14ac:dyDescent="0.25">
      <c r="B51" s="12" t="s">
        <v>49</v>
      </c>
      <c r="C51" s="3">
        <f>IF('Результаты ОГЭ'!C6="н", "нет",IF(OR('Результаты ОГЭ'!C6&lt;=25, 'Результаты ОГЭ'!C6=0),0,IF(AND('Результаты ОГЭ'!C6&gt;25,'Результаты ОГЭ'!C6&lt;=50),1,IF(AND('Результаты ОГЭ'!C6&gt;50,'Результаты ОГЭ'!C6&lt;=75),2,IF('Результаты ОГЭ'!C6&gt;75,3)))))</f>
        <v>0</v>
      </c>
      <c r="D51" s="3">
        <f>IF('Результаты ОГЭ'!D6="н", "нет",IF(OR('Результаты ОГЭ'!D6&lt;=25, 'Результаты ОГЭ'!D6=0),0,IF(AND('Результаты ОГЭ'!D6&gt;25,'Результаты ОГЭ'!D6&lt;=50),1,IF(AND('Результаты ОГЭ'!D6&gt;50,'Результаты ОГЭ'!D6&lt;=75),2,IF('Результаты ОГЭ'!D6&gt;75,3)))))</f>
        <v>3</v>
      </c>
      <c r="E51" s="3">
        <f>IF('Результаты ОГЭ'!E6="н", "нет",IF(OR('Результаты ОГЭ'!E6&lt;=25, 'Результаты ОГЭ'!E6=0),0,IF(AND('Результаты ОГЭ'!E6&gt;25,'Результаты ОГЭ'!E6&lt;=50),1,IF(AND('Результаты ОГЭ'!E6&gt;50,'Результаты ОГЭ'!E6&lt;=75),2,IF('Результаты ОГЭ'!E6&gt;75,3)))))</f>
        <v>3</v>
      </c>
      <c r="F51" s="3">
        <f>IF('Результаты ОГЭ'!F6="н", "нет",IF(OR('Результаты ОГЭ'!F6&lt;=25, 'Результаты ОГЭ'!F6=0),0,IF(AND('Результаты ОГЭ'!F6&gt;25,'Результаты ОГЭ'!F6&lt;=50),1,IF(AND('Результаты ОГЭ'!F6&gt;50,'Результаты ОГЭ'!F6&lt;=75),2,IF('Результаты ОГЭ'!F6&gt;75,3)))))</f>
        <v>0</v>
      </c>
      <c r="G51" s="3">
        <f>IF('Результаты ОГЭ'!G6="н", "нет",IF(OR('Результаты ОГЭ'!G6&lt;=25, 'Результаты ОГЭ'!G6=0),0,IF(AND('Результаты ОГЭ'!G6&gt;25,'Результаты ОГЭ'!G6&lt;=50),1,IF(AND('Результаты ОГЭ'!G6&gt;50,'Результаты ОГЭ'!G6&lt;=75),2,IF('Результаты ОГЭ'!G6&gt;75,3)))))</f>
        <v>1</v>
      </c>
      <c r="H51" s="3">
        <f>IF('Результаты ОГЭ'!H6="н", "нет",IF(OR('Результаты ОГЭ'!H6&lt;=25, 'Результаты ОГЭ'!H6=0),0,IF(AND('Результаты ОГЭ'!H6&gt;25,'Результаты ОГЭ'!H6&lt;=50),1,IF(AND('Результаты ОГЭ'!H6&gt;50,'Результаты ОГЭ'!H6&lt;=75),2,IF('Результаты ОГЭ'!H6&gt;75,3)))))</f>
        <v>2</v>
      </c>
    </row>
    <row r="52" spans="2:8" x14ac:dyDescent="0.25">
      <c r="B52" s="12" t="s">
        <v>50</v>
      </c>
      <c r="C52" s="3">
        <f>IF('Результаты ОГЭ'!C7="н", "нет",IF(OR('Результаты ОГЭ'!C7&lt;=25, 'Результаты ОГЭ'!C7=0),0,IF(AND('Результаты ОГЭ'!C7&gt;25,'Результаты ОГЭ'!C7&lt;=50),1,IF(AND('Результаты ОГЭ'!C7&gt;50,'Результаты ОГЭ'!C7&lt;=75),2,IF('Результаты ОГЭ'!C7&gt;75,3)))))</f>
        <v>0</v>
      </c>
      <c r="D52" s="3">
        <f>IF('Результаты ОГЭ'!D7="н", "нет",IF(OR('Результаты ОГЭ'!D7&lt;=25, 'Результаты ОГЭ'!D7=0),0,IF(AND('Результаты ОГЭ'!D7&gt;25,'Результаты ОГЭ'!D7&lt;=50),1,IF(AND('Результаты ОГЭ'!D7&gt;50,'Результаты ОГЭ'!D7&lt;=75),2,IF('Результаты ОГЭ'!D7&gt;75,3)))))</f>
        <v>3</v>
      </c>
      <c r="E52" s="3">
        <f>IF('Результаты ОГЭ'!E7="н", "нет",IF(OR('Результаты ОГЭ'!E7&lt;=25, 'Результаты ОГЭ'!E7=0),0,IF(AND('Результаты ОГЭ'!E7&gt;25,'Результаты ОГЭ'!E7&lt;=50),1,IF(AND('Результаты ОГЭ'!E7&gt;50,'Результаты ОГЭ'!E7&lt;=75),2,IF('Результаты ОГЭ'!E7&gt;75,3)))))</f>
        <v>3</v>
      </c>
      <c r="F52" s="3">
        <f>IF('Результаты ОГЭ'!F7="н", "нет",IF(OR('Результаты ОГЭ'!F7&lt;=25, 'Результаты ОГЭ'!F7=0),0,IF(AND('Результаты ОГЭ'!F7&gt;25,'Результаты ОГЭ'!F7&lt;=50),1,IF(AND('Результаты ОГЭ'!F7&gt;50,'Результаты ОГЭ'!F7&lt;=75),2,IF('Результаты ОГЭ'!F7&gt;75,3)))))</f>
        <v>0</v>
      </c>
      <c r="G52" s="3">
        <f>IF('Результаты ОГЭ'!G7="н", "нет",IF(OR('Результаты ОГЭ'!G7&lt;=25, 'Результаты ОГЭ'!G7=0),0,IF(AND('Результаты ОГЭ'!G7&gt;25,'Результаты ОГЭ'!G7&lt;=50),1,IF(AND('Результаты ОГЭ'!G7&gt;50,'Результаты ОГЭ'!G7&lt;=75),2,IF('Результаты ОГЭ'!G7&gt;75,3)))))</f>
        <v>1</v>
      </c>
      <c r="H52" s="3">
        <f>IF('Результаты ОГЭ'!H7="н", "нет",IF(OR('Результаты ОГЭ'!H7&lt;=25, 'Результаты ОГЭ'!H7=0),0,IF(AND('Результаты ОГЭ'!H7&gt;25,'Результаты ОГЭ'!H7&lt;=50),1,IF(AND('Результаты ОГЭ'!H7&gt;50,'Результаты ОГЭ'!H7&lt;=75),2,IF('Результаты ОГЭ'!H7&gt;75,3)))))</f>
        <v>1</v>
      </c>
    </row>
    <row r="53" spans="2:8" x14ac:dyDescent="0.25">
      <c r="B53" s="12" t="s">
        <v>51</v>
      </c>
      <c r="C53" s="3">
        <f>IF('Результаты ОГЭ'!C8="н", "нет",IF(OR('Результаты ОГЭ'!C8&lt;=25, 'Результаты ОГЭ'!C8=0),0,IF(AND('Результаты ОГЭ'!C8&gt;25,'Результаты ОГЭ'!C8&lt;=50),1,IF(AND('Результаты ОГЭ'!C8&gt;50,'Результаты ОГЭ'!C8&lt;=75),2,IF('Результаты ОГЭ'!C8&gt;75,3)))))</f>
        <v>0</v>
      </c>
      <c r="D53" s="3">
        <f>IF('Результаты ОГЭ'!D8="н", "нет",IF(OR('Результаты ОГЭ'!D8&lt;=25, 'Результаты ОГЭ'!D8=0),0,IF(AND('Результаты ОГЭ'!D8&gt;25,'Результаты ОГЭ'!D8&lt;=50),1,IF(AND('Результаты ОГЭ'!D8&gt;50,'Результаты ОГЭ'!D8&lt;=75),2,IF('Результаты ОГЭ'!D8&gt;75,3)))))</f>
        <v>3</v>
      </c>
      <c r="E53" s="3">
        <f>IF('Результаты ОГЭ'!E8="н", "нет",IF(OR('Результаты ОГЭ'!E8&lt;=25, 'Результаты ОГЭ'!E8=0),0,IF(AND('Результаты ОГЭ'!E8&gt;25,'Результаты ОГЭ'!E8&lt;=50),1,IF(AND('Результаты ОГЭ'!E8&gt;50,'Результаты ОГЭ'!E8&lt;=75),2,IF('Результаты ОГЭ'!E8&gt;75,3)))))</f>
        <v>3</v>
      </c>
      <c r="F53" s="3">
        <f>IF('Результаты ОГЭ'!F8="н", "нет",IF(OR('Результаты ОГЭ'!F8&lt;=25, 'Результаты ОГЭ'!F8=0),0,IF(AND('Результаты ОГЭ'!F8&gt;25,'Результаты ОГЭ'!F8&lt;=50),1,IF(AND('Результаты ОГЭ'!F8&gt;50,'Результаты ОГЭ'!F8&lt;=75),2,IF('Результаты ОГЭ'!F8&gt;75,3)))))</f>
        <v>0</v>
      </c>
      <c r="G53" s="3">
        <f>IF('Результаты ОГЭ'!G8="н", "нет",IF(OR('Результаты ОГЭ'!G8&lt;=25, 'Результаты ОГЭ'!G8=0),0,IF(AND('Результаты ОГЭ'!G8&gt;25,'Результаты ОГЭ'!G8&lt;=50),1,IF(AND('Результаты ОГЭ'!G8&gt;50,'Результаты ОГЭ'!G8&lt;=75),2,IF('Результаты ОГЭ'!G8&gt;75,3)))))</f>
        <v>0</v>
      </c>
      <c r="H53" s="3">
        <f>IF('Результаты ОГЭ'!H8="н", "нет",IF(OR('Результаты ОГЭ'!H8&lt;=25, 'Результаты ОГЭ'!H8=0),0,IF(AND('Результаты ОГЭ'!H8&gt;25,'Результаты ОГЭ'!H8&lt;=50),1,IF(AND('Результаты ОГЭ'!H8&gt;50,'Результаты ОГЭ'!H8&lt;=75),2,IF('Результаты ОГЭ'!H8&gt;75,3)))))</f>
        <v>2</v>
      </c>
    </row>
    <row r="54" spans="2:8" x14ac:dyDescent="0.25">
      <c r="B54" s="12" t="s">
        <v>52</v>
      </c>
      <c r="C54" s="3">
        <f>IF('Результаты ОГЭ'!C9="н", "нет",IF(OR('Результаты ОГЭ'!C9&lt;=25, 'Результаты ОГЭ'!C9=0),0,IF(AND('Результаты ОГЭ'!C9&gt;25,'Результаты ОГЭ'!C9&lt;=50),1,IF(AND('Результаты ОГЭ'!C9&gt;50,'Результаты ОГЭ'!C9&lt;=75),2,IF('Результаты ОГЭ'!C9&gt;75,3)))))</f>
        <v>0</v>
      </c>
      <c r="D54" s="3">
        <f>IF('Результаты ОГЭ'!D9="н", "нет",IF(OR('Результаты ОГЭ'!D9&lt;=25, 'Результаты ОГЭ'!D9=0),0,IF(AND('Результаты ОГЭ'!D9&gt;25,'Результаты ОГЭ'!D9&lt;=50),1,IF(AND('Результаты ОГЭ'!D9&gt;50,'Результаты ОГЭ'!D9&lt;=75),2,IF('Результаты ОГЭ'!D9&gt;75,3)))))</f>
        <v>3</v>
      </c>
      <c r="E54" s="3">
        <f>IF('Результаты ОГЭ'!E9="н", "нет",IF(OR('Результаты ОГЭ'!E9&lt;=25, 'Результаты ОГЭ'!E9=0),0,IF(AND('Результаты ОГЭ'!E9&gt;25,'Результаты ОГЭ'!E9&lt;=50),1,IF(AND('Результаты ОГЭ'!E9&gt;50,'Результаты ОГЭ'!E9&lt;=75),2,IF('Результаты ОГЭ'!E9&gt;75,3)))))</f>
        <v>3</v>
      </c>
      <c r="F54" s="3">
        <f>IF('Результаты ОГЭ'!F9="н", "нет",IF(OR('Результаты ОГЭ'!F9&lt;=25, 'Результаты ОГЭ'!F9=0),0,IF(AND('Результаты ОГЭ'!F9&gt;25,'Результаты ОГЭ'!F9&lt;=50),1,IF(AND('Результаты ОГЭ'!F9&gt;50,'Результаты ОГЭ'!F9&lt;=75),2,IF('Результаты ОГЭ'!F9&gt;75,3)))))</f>
        <v>0</v>
      </c>
      <c r="G54" s="3">
        <f>IF('Результаты ОГЭ'!G9="н", "нет",IF(OR('Результаты ОГЭ'!G9&lt;=25, 'Результаты ОГЭ'!G9=0),0,IF(AND('Результаты ОГЭ'!G9&gt;25,'Результаты ОГЭ'!G9&lt;=50),1,IF(AND('Результаты ОГЭ'!G9&gt;50,'Результаты ОГЭ'!G9&lt;=75),2,IF('Результаты ОГЭ'!G9&gt;75,3)))))</f>
        <v>1</v>
      </c>
      <c r="H54" s="3">
        <f>IF('Результаты ОГЭ'!H9="н", "нет",IF(OR('Результаты ОГЭ'!H9&lt;=25, 'Результаты ОГЭ'!H9=0),0,IF(AND('Результаты ОГЭ'!H9&gt;25,'Результаты ОГЭ'!H9&lt;=50),1,IF(AND('Результаты ОГЭ'!H9&gt;50,'Результаты ОГЭ'!H9&lt;=75),2,IF('Результаты ОГЭ'!H9&gt;75,3)))))</f>
        <v>2</v>
      </c>
    </row>
    <row r="55" spans="2:8" x14ac:dyDescent="0.25">
      <c r="B55" s="12" t="s">
        <v>53</v>
      </c>
      <c r="C55" s="3">
        <f>IF('Результаты ОГЭ'!C10="н", "нет",IF(OR('Результаты ОГЭ'!C10&lt;=25, 'Результаты ОГЭ'!C10=0),0,IF(AND('Результаты ОГЭ'!C10&gt;25,'Результаты ОГЭ'!C10&lt;=50),1,IF(AND('Результаты ОГЭ'!C10&gt;50,'Результаты ОГЭ'!C10&lt;=75),2,IF('Результаты ОГЭ'!C10&gt;75,3)))))</f>
        <v>0</v>
      </c>
      <c r="D55" s="3">
        <f>IF('Результаты ОГЭ'!D10="н", "нет",IF(OR('Результаты ОГЭ'!D10&lt;=25, 'Результаты ОГЭ'!D10=0),0,IF(AND('Результаты ОГЭ'!D10&gt;25,'Результаты ОГЭ'!D10&lt;=50),1,IF(AND('Результаты ОГЭ'!D10&gt;50,'Результаты ОГЭ'!D10&lt;=75),2,IF('Результаты ОГЭ'!D10&gt;75,3)))))</f>
        <v>3</v>
      </c>
      <c r="E55" s="3">
        <f>IF('Результаты ОГЭ'!E10="н", "нет",IF(OR('Результаты ОГЭ'!E10&lt;=25, 'Результаты ОГЭ'!E10=0),0,IF(AND('Результаты ОГЭ'!E10&gt;25,'Результаты ОГЭ'!E10&lt;=50),1,IF(AND('Результаты ОГЭ'!E10&gt;50,'Результаты ОГЭ'!E10&lt;=75),2,IF('Результаты ОГЭ'!E10&gt;75,3)))))</f>
        <v>3</v>
      </c>
      <c r="F55" s="3">
        <f>IF('Результаты ОГЭ'!F10="н", "нет",IF(OR('Результаты ОГЭ'!F10&lt;=25, 'Результаты ОГЭ'!F10=0),0,IF(AND('Результаты ОГЭ'!F10&gt;25,'Результаты ОГЭ'!F10&lt;=50),1,IF(AND('Результаты ОГЭ'!F10&gt;50,'Результаты ОГЭ'!F10&lt;=75),2,IF('Результаты ОГЭ'!F10&gt;75,3)))))</f>
        <v>0</v>
      </c>
      <c r="G55" s="3">
        <f>IF('Результаты ОГЭ'!G10="н", "нет",IF(OR('Результаты ОГЭ'!G10&lt;=25, 'Результаты ОГЭ'!G10=0),0,IF(AND('Результаты ОГЭ'!G10&gt;25,'Результаты ОГЭ'!G10&lt;=50),1,IF(AND('Результаты ОГЭ'!G10&gt;50,'Результаты ОГЭ'!G10&lt;=75),2,IF('Результаты ОГЭ'!G10&gt;75,3)))))</f>
        <v>2</v>
      </c>
      <c r="H55" s="3">
        <f>IF('Результаты ОГЭ'!H10="н", "нет",IF(OR('Результаты ОГЭ'!H10&lt;=25, 'Результаты ОГЭ'!H10=0),0,IF(AND('Результаты ОГЭ'!H10&gt;25,'Результаты ОГЭ'!H10&lt;=50),1,IF(AND('Результаты ОГЭ'!H10&gt;50,'Результаты ОГЭ'!H10&lt;=75),2,IF('Результаты ОГЭ'!H10&gt;75,3)))))</f>
        <v>2</v>
      </c>
    </row>
    <row r="56" spans="2:8" x14ac:dyDescent="0.25">
      <c r="B56" s="12" t="s">
        <v>54</v>
      </c>
      <c r="C56" s="3">
        <f>IF('Результаты ОГЭ'!C11="н", "нет",IF(OR('Результаты ОГЭ'!C11&lt;=25, 'Результаты ОГЭ'!C11=0),0,IF(AND('Результаты ОГЭ'!C11&gt;25,'Результаты ОГЭ'!C11&lt;=50),1,IF(AND('Результаты ОГЭ'!C11&gt;50,'Результаты ОГЭ'!C11&lt;=75),2,IF('Результаты ОГЭ'!C11&gt;75,3)))))</f>
        <v>0</v>
      </c>
      <c r="D56" s="3">
        <f>IF('Результаты ОГЭ'!D11="н", "нет",IF(OR('Результаты ОГЭ'!D11&lt;=25, 'Результаты ОГЭ'!D11=0),0,IF(AND('Результаты ОГЭ'!D11&gt;25,'Результаты ОГЭ'!D11&lt;=50),1,IF(AND('Результаты ОГЭ'!D11&gt;50,'Результаты ОГЭ'!D11&lt;=75),2,IF('Результаты ОГЭ'!D11&gt;75,3)))))</f>
        <v>3</v>
      </c>
      <c r="E56" s="3">
        <f>IF('Результаты ОГЭ'!E11="н", "нет",IF(OR('Результаты ОГЭ'!E11&lt;=25, 'Результаты ОГЭ'!E11=0),0,IF(AND('Результаты ОГЭ'!E11&gt;25,'Результаты ОГЭ'!E11&lt;=50),1,IF(AND('Результаты ОГЭ'!E11&gt;50,'Результаты ОГЭ'!E11&lt;=75),2,IF('Результаты ОГЭ'!E11&gt;75,3)))))</f>
        <v>3</v>
      </c>
      <c r="F56" s="3">
        <f>IF('Результаты ОГЭ'!F11="н", "нет",IF(OR('Результаты ОГЭ'!F11&lt;=25, 'Результаты ОГЭ'!F11=0),0,IF(AND('Результаты ОГЭ'!F11&gt;25,'Результаты ОГЭ'!F11&lt;=50),1,IF(AND('Результаты ОГЭ'!F11&gt;50,'Результаты ОГЭ'!F11&lt;=75),2,IF('Результаты ОГЭ'!F11&gt;75,3)))))</f>
        <v>0</v>
      </c>
      <c r="G56" s="3">
        <f>IF('Результаты ОГЭ'!G11="н", "нет",IF(OR('Результаты ОГЭ'!G11&lt;=25, 'Результаты ОГЭ'!G11=0),0,IF(AND('Результаты ОГЭ'!G11&gt;25,'Результаты ОГЭ'!G11&lt;=50),1,IF(AND('Результаты ОГЭ'!G11&gt;50,'Результаты ОГЭ'!G11&lt;=75),2,IF('Результаты ОГЭ'!G11&gt;75,3)))))</f>
        <v>0</v>
      </c>
      <c r="H56" s="3">
        <f>IF('Результаты ОГЭ'!H11="н", "нет",IF(OR('Результаты ОГЭ'!H11&lt;=25, 'Результаты ОГЭ'!H11=0),0,IF(AND('Результаты ОГЭ'!H11&gt;25,'Результаты ОГЭ'!H11&lt;=50),1,IF(AND('Результаты ОГЭ'!H11&gt;50,'Результаты ОГЭ'!H11&lt;=75),2,IF('Результаты ОГЭ'!H11&gt;75,3)))))</f>
        <v>1</v>
      </c>
    </row>
    <row r="57" spans="2:8" x14ac:dyDescent="0.25">
      <c r="B57" s="12" t="s">
        <v>55</v>
      </c>
      <c r="C57" s="3">
        <f>IF('Результаты ОГЭ'!C12="н", "нет",IF(OR('Результаты ОГЭ'!C12&lt;=25, 'Результаты ОГЭ'!C12=0),0,IF(AND('Результаты ОГЭ'!C12&gt;25,'Результаты ОГЭ'!C12&lt;=50),1,IF(AND('Результаты ОГЭ'!C12&gt;50,'Результаты ОГЭ'!C12&lt;=75),2,IF('Результаты ОГЭ'!C12&gt;75,3)))))</f>
        <v>0</v>
      </c>
      <c r="D57" s="3">
        <f>IF('Результаты ОГЭ'!D12="н", "нет",IF(OR('Результаты ОГЭ'!D12&lt;=25, 'Результаты ОГЭ'!D12=0),0,IF(AND('Результаты ОГЭ'!D12&gt;25,'Результаты ОГЭ'!D12&lt;=50),1,IF(AND('Результаты ОГЭ'!D12&gt;50,'Результаты ОГЭ'!D12&lt;=75),2,IF('Результаты ОГЭ'!D12&gt;75,3)))))</f>
        <v>3</v>
      </c>
      <c r="E57" s="3">
        <f>IF('Результаты ОГЭ'!E12="н", "нет",IF(OR('Результаты ОГЭ'!E12&lt;=25, 'Результаты ОГЭ'!E12=0),0,IF(AND('Результаты ОГЭ'!E12&gt;25,'Результаты ОГЭ'!E12&lt;=50),1,IF(AND('Результаты ОГЭ'!E12&gt;50,'Результаты ОГЭ'!E12&lt;=75),2,IF('Результаты ОГЭ'!E12&gt;75,3)))))</f>
        <v>3</v>
      </c>
      <c r="F57" s="3">
        <f>IF('Результаты ОГЭ'!F12="н", "нет",IF(OR('Результаты ОГЭ'!F12&lt;=25, 'Результаты ОГЭ'!F12=0),0,IF(AND('Результаты ОГЭ'!F12&gt;25,'Результаты ОГЭ'!F12&lt;=50),1,IF(AND('Результаты ОГЭ'!F12&gt;50,'Результаты ОГЭ'!F12&lt;=75),2,IF('Результаты ОГЭ'!F12&gt;75,3)))))</f>
        <v>0</v>
      </c>
      <c r="G57" s="3">
        <f>IF('Результаты ОГЭ'!G12="н", "нет",IF(OR('Результаты ОГЭ'!G12&lt;=25, 'Результаты ОГЭ'!G12=0),0,IF(AND('Результаты ОГЭ'!G12&gt;25,'Результаты ОГЭ'!G12&lt;=50),1,IF(AND('Результаты ОГЭ'!G12&gt;50,'Результаты ОГЭ'!G12&lt;=75),2,IF('Результаты ОГЭ'!G12&gt;75,3)))))</f>
        <v>0</v>
      </c>
      <c r="H57" s="3">
        <f>IF('Результаты ОГЭ'!H12="н", "нет",IF(OR('Результаты ОГЭ'!H12&lt;=25, 'Результаты ОГЭ'!H12=0),0,IF(AND('Результаты ОГЭ'!H12&gt;25,'Результаты ОГЭ'!H12&lt;=50),1,IF(AND('Результаты ОГЭ'!H12&gt;50,'Результаты ОГЭ'!H12&lt;=75),2,IF('Результаты ОГЭ'!H12&gt;75,3)))))</f>
        <v>1</v>
      </c>
    </row>
    <row r="58" spans="2:8" x14ac:dyDescent="0.25">
      <c r="B58" s="12" t="s">
        <v>56</v>
      </c>
      <c r="C58" s="3">
        <f>IF('Результаты ОГЭ'!C13="н", "нет",IF(OR('Результаты ОГЭ'!C13&lt;=25, 'Результаты ОГЭ'!C13=0),0,IF(AND('Результаты ОГЭ'!C13&gt;25,'Результаты ОГЭ'!C13&lt;=50),1,IF(AND('Результаты ОГЭ'!C13&gt;50,'Результаты ОГЭ'!C13&lt;=75),2,IF('Результаты ОГЭ'!C13&gt;75,3)))))</f>
        <v>0</v>
      </c>
      <c r="D58" s="3">
        <f>IF('Результаты ОГЭ'!D13="н", "нет",IF(OR('Результаты ОГЭ'!D13&lt;=25, 'Результаты ОГЭ'!D13=0),0,IF(AND('Результаты ОГЭ'!D13&gt;25,'Результаты ОГЭ'!D13&lt;=50),1,IF(AND('Результаты ОГЭ'!D13&gt;50,'Результаты ОГЭ'!D13&lt;=75),2,IF('Результаты ОГЭ'!D13&gt;75,3)))))</f>
        <v>3</v>
      </c>
      <c r="E58" s="3">
        <f>IF('Результаты ОГЭ'!E13="н", "нет",IF(OR('Результаты ОГЭ'!E13&lt;=25, 'Результаты ОГЭ'!E13=0),0,IF(AND('Результаты ОГЭ'!E13&gt;25,'Результаты ОГЭ'!E13&lt;=50),1,IF(AND('Результаты ОГЭ'!E13&gt;50,'Результаты ОГЭ'!E13&lt;=75),2,IF('Результаты ОГЭ'!E13&gt;75,3)))))</f>
        <v>3</v>
      </c>
      <c r="F58" s="3">
        <f>IF('Результаты ОГЭ'!F13="н", "нет",IF(OR('Результаты ОГЭ'!F13&lt;=25, 'Результаты ОГЭ'!F13=0),0,IF(AND('Результаты ОГЭ'!F13&gt;25,'Результаты ОГЭ'!F13&lt;=50),1,IF(AND('Результаты ОГЭ'!F13&gt;50,'Результаты ОГЭ'!F13&lt;=75),2,IF('Результаты ОГЭ'!F13&gt;75,3)))))</f>
        <v>0</v>
      </c>
      <c r="G58" s="3">
        <f>IF('Результаты ОГЭ'!G13="н", "нет",IF(OR('Результаты ОГЭ'!G13&lt;=25, 'Результаты ОГЭ'!G13=0),0,IF(AND('Результаты ОГЭ'!G13&gt;25,'Результаты ОГЭ'!G13&lt;=50),1,IF(AND('Результаты ОГЭ'!G13&gt;50,'Результаты ОГЭ'!G13&lt;=75),2,IF('Результаты ОГЭ'!G13&gt;75,3)))))</f>
        <v>1</v>
      </c>
      <c r="H58" s="3">
        <f>IF('Результаты ОГЭ'!H13="н", "нет",IF(OR('Результаты ОГЭ'!H13&lt;=25, 'Результаты ОГЭ'!H13=0),0,IF(AND('Результаты ОГЭ'!H13&gt;25,'Результаты ОГЭ'!H13&lt;=50),1,IF(AND('Результаты ОГЭ'!H13&gt;50,'Результаты ОГЭ'!H13&lt;=75),2,IF('Результаты ОГЭ'!H13&gt;75,3)))))</f>
        <v>1</v>
      </c>
    </row>
    <row r="59" spans="2:8" x14ac:dyDescent="0.25">
      <c r="B59" s="12" t="s">
        <v>57</v>
      </c>
      <c r="C59" s="3">
        <f>IF('Результаты ОГЭ'!C14="н", "нет",IF(OR('Результаты ОГЭ'!C14&lt;=25, 'Результаты ОГЭ'!C14=0),0,IF(AND('Результаты ОГЭ'!C14&gt;25,'Результаты ОГЭ'!C14&lt;=50),1,IF(AND('Результаты ОГЭ'!C14&gt;50,'Результаты ОГЭ'!C14&lt;=75),2,IF('Результаты ОГЭ'!C14&gt;75,3)))))</f>
        <v>0</v>
      </c>
      <c r="D59" s="3">
        <f>IF('Результаты ОГЭ'!D14="н", "нет",IF(OR('Результаты ОГЭ'!D14&lt;=25, 'Результаты ОГЭ'!D14=0),0,IF(AND('Результаты ОГЭ'!D14&gt;25,'Результаты ОГЭ'!D14&lt;=50),1,IF(AND('Результаты ОГЭ'!D14&gt;50,'Результаты ОГЭ'!D14&lt;=75),2,IF('Результаты ОГЭ'!D14&gt;75,3)))))</f>
        <v>3</v>
      </c>
      <c r="E59" s="3">
        <f>IF('Результаты ОГЭ'!E14="н", "нет",IF(OR('Результаты ОГЭ'!E14&lt;=25, 'Результаты ОГЭ'!E14=0),0,IF(AND('Результаты ОГЭ'!E14&gt;25,'Результаты ОГЭ'!E14&lt;=50),1,IF(AND('Результаты ОГЭ'!E14&gt;50,'Результаты ОГЭ'!E14&lt;=75),2,IF('Результаты ОГЭ'!E14&gt;75,3)))))</f>
        <v>3</v>
      </c>
      <c r="F59" s="3">
        <f>IF('Результаты ОГЭ'!F14="н", "нет",IF(OR('Результаты ОГЭ'!F14&lt;=25, 'Результаты ОГЭ'!F14=0),0,IF(AND('Результаты ОГЭ'!F14&gt;25,'Результаты ОГЭ'!F14&lt;=50),1,IF(AND('Результаты ОГЭ'!F14&gt;50,'Результаты ОГЭ'!F14&lt;=75),2,IF('Результаты ОГЭ'!F14&gt;75,3)))))</f>
        <v>0</v>
      </c>
      <c r="G59" s="3">
        <f>IF('Результаты ОГЭ'!G14="н", "нет",IF(OR('Результаты ОГЭ'!G14&lt;=25, 'Результаты ОГЭ'!G14=0),0,IF(AND('Результаты ОГЭ'!G14&gt;25,'Результаты ОГЭ'!G14&lt;=50),1,IF(AND('Результаты ОГЭ'!G14&gt;50,'Результаты ОГЭ'!G14&lt;=75),2,IF('Результаты ОГЭ'!G14&gt;75,3)))))</f>
        <v>2</v>
      </c>
      <c r="H59" s="3">
        <f>IF('Результаты ОГЭ'!H14="н", "нет",IF(OR('Результаты ОГЭ'!H14&lt;=25, 'Результаты ОГЭ'!H14=0),0,IF(AND('Результаты ОГЭ'!H14&gt;25,'Результаты ОГЭ'!H14&lt;=50),1,IF(AND('Результаты ОГЭ'!H14&gt;50,'Результаты ОГЭ'!H14&lt;=75),2,IF('Результаты ОГЭ'!H14&gt;75,3)))))</f>
        <v>3</v>
      </c>
    </row>
    <row r="60" spans="2:8" x14ac:dyDescent="0.25">
      <c r="B60" s="12" t="s">
        <v>58</v>
      </c>
      <c r="C60" s="3">
        <f>IF('Результаты ОГЭ'!C15="н", "нет",IF(OR('Результаты ОГЭ'!C15&lt;=25, 'Результаты ОГЭ'!C15=0),0,IF(AND('Результаты ОГЭ'!C15&gt;25,'Результаты ОГЭ'!C15&lt;=50),1,IF(AND('Результаты ОГЭ'!C15&gt;50,'Результаты ОГЭ'!C15&lt;=75),2,IF('Результаты ОГЭ'!C15&gt;75,3)))))</f>
        <v>0</v>
      </c>
      <c r="D60" s="3">
        <f>IF('Результаты ОГЭ'!D15="н", "нет",IF(OR('Результаты ОГЭ'!D15&lt;=25, 'Результаты ОГЭ'!D15=0),0,IF(AND('Результаты ОГЭ'!D15&gt;25,'Результаты ОГЭ'!D15&lt;=50),1,IF(AND('Результаты ОГЭ'!D15&gt;50,'Результаты ОГЭ'!D15&lt;=75),2,IF('Результаты ОГЭ'!D15&gt;75,3)))))</f>
        <v>3</v>
      </c>
      <c r="E60" s="3">
        <f>IF('Результаты ОГЭ'!E15="н", "нет",IF(OR('Результаты ОГЭ'!E15&lt;=25, 'Результаты ОГЭ'!E15=0),0,IF(AND('Результаты ОГЭ'!E15&gt;25,'Результаты ОГЭ'!E15&lt;=50),1,IF(AND('Результаты ОГЭ'!E15&gt;50,'Результаты ОГЭ'!E15&lt;=75),2,IF('Результаты ОГЭ'!E15&gt;75,3)))))</f>
        <v>3</v>
      </c>
      <c r="F60" s="3">
        <f>IF('Результаты ОГЭ'!F15="н", "нет",IF(OR('Результаты ОГЭ'!F15&lt;=25, 'Результаты ОГЭ'!F15=0),0,IF(AND('Результаты ОГЭ'!F15&gt;25,'Результаты ОГЭ'!F15&lt;=50),1,IF(AND('Результаты ОГЭ'!F15&gt;50,'Результаты ОГЭ'!F15&lt;=75),2,IF('Результаты ОГЭ'!F15&gt;75,3)))))</f>
        <v>0</v>
      </c>
      <c r="G60" s="3">
        <f>IF('Результаты ОГЭ'!G15="н", "нет",IF(OR('Результаты ОГЭ'!G15&lt;=25, 'Результаты ОГЭ'!G15=0),0,IF(AND('Результаты ОГЭ'!G15&gt;25,'Результаты ОГЭ'!G15&lt;=50),1,IF(AND('Результаты ОГЭ'!G15&gt;50,'Результаты ОГЭ'!G15&lt;=75),2,IF('Результаты ОГЭ'!G15&gt;75,3)))))</f>
        <v>1</v>
      </c>
      <c r="H60" s="3">
        <f>IF('Результаты ОГЭ'!H15="н", "нет",IF(OR('Результаты ОГЭ'!H15&lt;=25, 'Результаты ОГЭ'!H15=0),0,IF(AND('Результаты ОГЭ'!H15&gt;25,'Результаты ОГЭ'!H15&lt;=50),1,IF(AND('Результаты ОГЭ'!H15&gt;50,'Результаты ОГЭ'!H15&lt;=75),2,IF('Результаты ОГЭ'!H15&gt;75,3)))))</f>
        <v>1</v>
      </c>
    </row>
    <row r="61" spans="2:8" x14ac:dyDescent="0.25">
      <c r="B61" s="12" t="s">
        <v>59</v>
      </c>
      <c r="C61" s="3">
        <f>IF('Результаты ОГЭ'!C16="н", "нет",IF(OR('Результаты ОГЭ'!C16&lt;=25, 'Результаты ОГЭ'!C16=0),0,IF(AND('Результаты ОГЭ'!C16&gt;25,'Результаты ОГЭ'!C16&lt;=50),1,IF(AND('Результаты ОГЭ'!C16&gt;50,'Результаты ОГЭ'!C16&lt;=75),2,IF('Результаты ОГЭ'!C16&gt;75,3)))))</f>
        <v>0</v>
      </c>
      <c r="D61" s="3">
        <f>IF('Результаты ОГЭ'!D16="н", "нет",IF(OR('Результаты ОГЭ'!D16&lt;=25, 'Результаты ОГЭ'!D16=0),0,IF(AND('Результаты ОГЭ'!D16&gt;25,'Результаты ОГЭ'!D16&lt;=50),1,IF(AND('Результаты ОГЭ'!D16&gt;50,'Результаты ОГЭ'!D16&lt;=75),2,IF('Результаты ОГЭ'!D16&gt;75,3)))))</f>
        <v>3</v>
      </c>
      <c r="E61" s="3">
        <f>IF('Результаты ОГЭ'!E16="н", "нет",IF(OR('Результаты ОГЭ'!E16&lt;=25, 'Результаты ОГЭ'!E16=0),0,IF(AND('Результаты ОГЭ'!E16&gt;25,'Результаты ОГЭ'!E16&lt;=50),1,IF(AND('Результаты ОГЭ'!E16&gt;50,'Результаты ОГЭ'!E16&lt;=75),2,IF('Результаты ОГЭ'!E16&gt;75,3)))))</f>
        <v>3</v>
      </c>
      <c r="F61" s="3">
        <f>IF('Результаты ОГЭ'!F16="н", "нет",IF(OR('Результаты ОГЭ'!F16&lt;=25, 'Результаты ОГЭ'!F16=0),0,IF(AND('Результаты ОГЭ'!F16&gt;25,'Результаты ОГЭ'!F16&lt;=50),1,IF(AND('Результаты ОГЭ'!F16&gt;50,'Результаты ОГЭ'!F16&lt;=75),2,IF('Результаты ОГЭ'!F16&gt;75,3)))))</f>
        <v>0</v>
      </c>
      <c r="G61" s="3">
        <f>IF('Результаты ОГЭ'!G16="н", "нет",IF(OR('Результаты ОГЭ'!G16&lt;=25, 'Результаты ОГЭ'!G16=0),0,IF(AND('Результаты ОГЭ'!G16&gt;25,'Результаты ОГЭ'!G16&lt;=50),1,IF(AND('Результаты ОГЭ'!G16&gt;50,'Результаты ОГЭ'!G16&lt;=75),2,IF('Результаты ОГЭ'!G16&gt;75,3)))))</f>
        <v>1</v>
      </c>
      <c r="H61" s="3">
        <f>IF('Результаты ОГЭ'!H16="н", "нет",IF(OR('Результаты ОГЭ'!H16&lt;=25, 'Результаты ОГЭ'!H16=0),0,IF(AND('Результаты ОГЭ'!H16&gt;25,'Результаты ОГЭ'!H16&lt;=50),1,IF(AND('Результаты ОГЭ'!H16&gt;50,'Результаты ОГЭ'!H16&lt;=75),2,IF('Результаты ОГЭ'!H16&gt;75,3)))))</f>
        <v>2</v>
      </c>
    </row>
    <row r="64" spans="2:8" x14ac:dyDescent="0.25">
      <c r="B64" s="41" t="s">
        <v>82</v>
      </c>
      <c r="C64" s="42" t="s">
        <v>61</v>
      </c>
      <c r="D64" s="42"/>
      <c r="E64" s="42"/>
      <c r="F64" s="42" t="s">
        <v>62</v>
      </c>
      <c r="G64" s="42"/>
      <c r="H64" s="42"/>
    </row>
    <row r="65" spans="2:8" x14ac:dyDescent="0.25">
      <c r="B65" s="41"/>
      <c r="C65" s="3" t="s">
        <v>90</v>
      </c>
      <c r="D65" s="3" t="s">
        <v>91</v>
      </c>
      <c r="E65" s="3" t="s">
        <v>92</v>
      </c>
      <c r="F65" s="3" t="s">
        <v>90</v>
      </c>
      <c r="G65" s="3" t="s">
        <v>91</v>
      </c>
      <c r="H65" s="3" t="s">
        <v>92</v>
      </c>
    </row>
    <row r="66" spans="2:8" x14ac:dyDescent="0.25">
      <c r="B66" s="12" t="s">
        <v>49</v>
      </c>
      <c r="C66" s="3">
        <f>IF('Результаты ЕГЭ'!C6="н", "нет",IF(OR('Результаты ЕГЭ'!C6&lt;=25,'Результаты ЕГЭ'!C6=0),0,IF(AND('Результаты ЕГЭ'!C6&gt;25,'Результаты ЕГЭ'!C6&lt;=50),1,IF(AND('Результаты ЕГЭ'!C6&gt;50,'Результаты ЕГЭ'!C6&lt;=75),2,IF('Результаты ЕГЭ'!C6&gt;75,3)))))</f>
        <v>0</v>
      </c>
      <c r="D66" s="3">
        <f>IF('Результаты ЕГЭ'!D6="н", "нет",IF(OR('Результаты ЕГЭ'!D6&lt;=25,'Результаты ЕГЭ'!D6=0),0,IF(AND('Результаты ЕГЭ'!D6&gt;25,'Результаты ЕГЭ'!D6&lt;=50),1,IF(AND('Результаты ЕГЭ'!D6&gt;50,'Результаты ЕГЭ'!D6&lt;=75),2,IF('Результаты ЕГЭ'!D6&gt;75,3)))))</f>
        <v>3</v>
      </c>
      <c r="E66" s="3">
        <f>IF('Результаты ЕГЭ'!E6="н", "нет",IF(OR('Результаты ЕГЭ'!E6&lt;=25,'Результаты ЕГЭ'!E6=0),0,IF(AND('Результаты ЕГЭ'!E6&gt;25,'Результаты ЕГЭ'!E6&lt;=50),1,IF(AND('Результаты ЕГЭ'!E6&gt;50,'Результаты ЕГЭ'!E6&lt;=75),2,IF('Результаты ЕГЭ'!E6&gt;75,3)))))</f>
        <v>3</v>
      </c>
      <c r="F66" s="3">
        <f>IF('Результаты ЕГЭ'!F6="н", "нет",IF(OR('Результаты ЕГЭ'!F6&lt;=25,'Результаты ЕГЭ'!F6=0),0,IF(AND('Результаты ЕГЭ'!F6&gt;25,'Результаты ЕГЭ'!F6&lt;=50),1,IF(AND('Результаты ЕГЭ'!F6&gt;50,'Результаты ЕГЭ'!F6&lt;=75),2,IF('Результаты ЕГЭ'!F6&gt;75,3)))))</f>
        <v>0</v>
      </c>
      <c r="G66" s="3">
        <f>IF('Результаты ЕГЭ'!G6="н", "нет",IF(OR('Результаты ЕГЭ'!G6&lt;=25,'Результаты ЕГЭ'!G6=0),0,IF(AND('Результаты ЕГЭ'!G6&gt;25,'Результаты ЕГЭ'!G6&lt;=50),1,IF(AND('Результаты ЕГЭ'!G6&gt;50,'Результаты ЕГЭ'!G6&lt;=75),2,IF('Результаты ЕГЭ'!G6&gt;75,3)))))</f>
        <v>0</v>
      </c>
      <c r="H66" s="3">
        <f>IF('Результаты ЕГЭ'!H6="н", "нет",IF(OR('Результаты ЕГЭ'!H6&lt;=25,'Результаты ЕГЭ'!H6=0),0,IF(AND('Результаты ЕГЭ'!H6&gt;25,'Результаты ЕГЭ'!H6&lt;=50),1,IF(AND('Результаты ЕГЭ'!H6&gt;50,'Результаты ЕГЭ'!H6&lt;=75),2,IF('Результаты ЕГЭ'!H6&gt;75,3)))))</f>
        <v>0</v>
      </c>
    </row>
    <row r="67" spans="2:8" x14ac:dyDescent="0.25">
      <c r="B67" s="12" t="s">
        <v>50</v>
      </c>
      <c r="C67" s="3">
        <f>IF('Результаты ЕГЭ'!C7="н", "нет",IF(OR('Результаты ЕГЭ'!C7&lt;=25,'Результаты ЕГЭ'!C7=0),0,IF(AND('Результаты ЕГЭ'!C7&gt;25,'Результаты ЕГЭ'!C7&lt;=50),1,IF(AND('Результаты ЕГЭ'!C7&gt;50,'Результаты ЕГЭ'!C7&lt;=75),2,IF('Результаты ЕГЭ'!C7&gt;75,3)))))</f>
        <v>0</v>
      </c>
      <c r="D67" s="3">
        <f>IF('Результаты ЕГЭ'!D7="н", "нет",IF(OR('Результаты ЕГЭ'!D7&lt;=25,'Результаты ЕГЭ'!D7=0),0,IF(AND('Результаты ЕГЭ'!D7&gt;25,'Результаты ЕГЭ'!D7&lt;=50),1,IF(AND('Результаты ЕГЭ'!D7&gt;50,'Результаты ЕГЭ'!D7&lt;=75),2,IF('Результаты ЕГЭ'!D7&gt;75,3)))))</f>
        <v>3</v>
      </c>
      <c r="E67" s="3">
        <f>IF('Результаты ЕГЭ'!E7="н", "нет",IF(OR('Результаты ЕГЭ'!E7&lt;=25,'Результаты ЕГЭ'!E7=0),0,IF(AND('Результаты ЕГЭ'!E7&gt;25,'Результаты ЕГЭ'!E7&lt;=50),1,IF(AND('Результаты ЕГЭ'!E7&gt;50,'Результаты ЕГЭ'!E7&lt;=75),2,IF('Результаты ЕГЭ'!E7&gt;75,3)))))</f>
        <v>3</v>
      </c>
      <c r="F67" s="3">
        <f>IF('Результаты ЕГЭ'!F7="н", "нет",IF(OR('Результаты ЕГЭ'!F7&lt;=25,'Результаты ЕГЭ'!F7=0),0,IF(AND('Результаты ЕГЭ'!F7&gt;25,'Результаты ЕГЭ'!F7&lt;=50),1,IF(AND('Результаты ЕГЭ'!F7&gt;50,'Результаты ЕГЭ'!F7&lt;=75),2,IF('Результаты ЕГЭ'!F7&gt;75,3)))))</f>
        <v>0</v>
      </c>
      <c r="G67" s="3">
        <f>IF('Результаты ЕГЭ'!G7="н", "нет",IF(OR('Результаты ЕГЭ'!G7&lt;=25,'Результаты ЕГЭ'!G7=0),0,IF(AND('Результаты ЕГЭ'!G7&gt;25,'Результаты ЕГЭ'!G7&lt;=50),1,IF(AND('Результаты ЕГЭ'!G7&gt;50,'Результаты ЕГЭ'!G7&lt;=75),2,IF('Результаты ЕГЭ'!G7&gt;75,3)))))</f>
        <v>0</v>
      </c>
      <c r="H67" s="3">
        <f>IF('Результаты ЕГЭ'!H7="н", "нет",IF(OR('Результаты ЕГЭ'!H7&lt;=25,'Результаты ЕГЭ'!H7=0),0,IF(AND('Результаты ЕГЭ'!H7&gt;25,'Результаты ЕГЭ'!H7&lt;=50),1,IF(AND('Результаты ЕГЭ'!H7&gt;50,'Результаты ЕГЭ'!H7&lt;=75),2,IF('Результаты ЕГЭ'!H7&gt;75,3)))))</f>
        <v>0</v>
      </c>
    </row>
    <row r="68" spans="2:8" x14ac:dyDescent="0.25">
      <c r="B68" s="12" t="s">
        <v>51</v>
      </c>
      <c r="C68" s="3">
        <f>IF('Результаты ЕГЭ'!C8="н", "нет",IF(OR('Результаты ЕГЭ'!C8&lt;=25,'Результаты ЕГЭ'!C8=0),0,IF(AND('Результаты ЕГЭ'!C8&gt;25,'Результаты ЕГЭ'!C8&lt;=50),1,IF(AND('Результаты ЕГЭ'!C8&gt;50,'Результаты ЕГЭ'!C8&lt;=75),2,IF('Результаты ЕГЭ'!C8&gt;75,3)))))</f>
        <v>0</v>
      </c>
      <c r="D68" s="3">
        <f>IF('Результаты ЕГЭ'!D8="н", "нет",IF(OR('Результаты ЕГЭ'!D8&lt;=25,'Результаты ЕГЭ'!D8=0),0,IF(AND('Результаты ЕГЭ'!D8&gt;25,'Результаты ЕГЭ'!D8&lt;=50),1,IF(AND('Результаты ЕГЭ'!D8&gt;50,'Результаты ЕГЭ'!D8&lt;=75),2,IF('Результаты ЕГЭ'!D8&gt;75,3)))))</f>
        <v>3</v>
      </c>
      <c r="E68" s="3">
        <f>IF('Результаты ЕГЭ'!E8="н", "нет",IF(OR('Результаты ЕГЭ'!E8&lt;=25,'Результаты ЕГЭ'!E8=0),0,IF(AND('Результаты ЕГЭ'!E8&gt;25,'Результаты ЕГЭ'!E8&lt;=50),1,IF(AND('Результаты ЕГЭ'!E8&gt;50,'Результаты ЕГЭ'!E8&lt;=75),2,IF('Результаты ЕГЭ'!E8&gt;75,3)))))</f>
        <v>3</v>
      </c>
      <c r="F68" s="3">
        <f>IF('Результаты ЕГЭ'!F8="н", "нет",IF(OR('Результаты ЕГЭ'!F8&lt;=25,'Результаты ЕГЭ'!F8=0),0,IF(AND('Результаты ЕГЭ'!F8&gt;25,'Результаты ЕГЭ'!F8&lt;=50),1,IF(AND('Результаты ЕГЭ'!F8&gt;50,'Результаты ЕГЭ'!F8&lt;=75),2,IF('Результаты ЕГЭ'!F8&gt;75,3)))))</f>
        <v>0</v>
      </c>
      <c r="G68" s="3">
        <f>IF('Результаты ЕГЭ'!G8="н", "нет",IF(OR('Результаты ЕГЭ'!G8&lt;=25,'Результаты ЕГЭ'!G8=0),0,IF(AND('Результаты ЕГЭ'!G8&gt;25,'Результаты ЕГЭ'!G8&lt;=50),1,IF(AND('Результаты ЕГЭ'!G8&gt;50,'Результаты ЕГЭ'!G8&lt;=75),2,IF('Результаты ЕГЭ'!G8&gt;75,3)))))</f>
        <v>0</v>
      </c>
      <c r="H68" s="3">
        <f>IF('Результаты ЕГЭ'!H8="н", "нет",IF(OR('Результаты ЕГЭ'!H8&lt;=25,'Результаты ЕГЭ'!H8=0),0,IF(AND('Результаты ЕГЭ'!H8&gt;25,'Результаты ЕГЭ'!H8&lt;=50),1,IF(AND('Результаты ЕГЭ'!H8&gt;50,'Результаты ЕГЭ'!H8&lt;=75),2,IF('Результаты ЕГЭ'!H8&gt;75,3)))))</f>
        <v>0</v>
      </c>
    </row>
    <row r="69" spans="2:8" x14ac:dyDescent="0.25">
      <c r="B69" s="12" t="s">
        <v>52</v>
      </c>
      <c r="C69" s="3">
        <f>IF('Результаты ЕГЭ'!C9="н", "нет",IF(OR('Результаты ЕГЭ'!C9&lt;=25,'Результаты ЕГЭ'!C9=0),0,IF(AND('Результаты ЕГЭ'!C9&gt;25,'Результаты ЕГЭ'!C9&lt;=50),1,IF(AND('Результаты ЕГЭ'!C9&gt;50,'Результаты ЕГЭ'!C9&lt;=75),2,IF('Результаты ЕГЭ'!C9&gt;75,3)))))</f>
        <v>0</v>
      </c>
      <c r="D69" s="3">
        <f>IF('Результаты ЕГЭ'!D9="н", "нет",IF(OR('Результаты ЕГЭ'!D9&lt;=25,'Результаты ЕГЭ'!D9=0),0,IF(AND('Результаты ЕГЭ'!D9&gt;25,'Результаты ЕГЭ'!D9&lt;=50),1,IF(AND('Результаты ЕГЭ'!D9&gt;50,'Результаты ЕГЭ'!D9&lt;=75),2,IF('Результаты ЕГЭ'!D9&gt;75,3)))))</f>
        <v>3</v>
      </c>
      <c r="E69" s="3">
        <f>IF('Результаты ЕГЭ'!E9="н", "нет",IF(OR('Результаты ЕГЭ'!E9&lt;=25,'Результаты ЕГЭ'!E9=0),0,IF(AND('Результаты ЕГЭ'!E9&gt;25,'Результаты ЕГЭ'!E9&lt;=50),1,IF(AND('Результаты ЕГЭ'!E9&gt;50,'Результаты ЕГЭ'!E9&lt;=75),2,IF('Результаты ЕГЭ'!E9&gt;75,3)))))</f>
        <v>3</v>
      </c>
      <c r="F69" s="3">
        <f>IF('Результаты ЕГЭ'!F9="н", "нет",IF(OR('Результаты ЕГЭ'!F9&lt;=25,'Результаты ЕГЭ'!F9=0),0,IF(AND('Результаты ЕГЭ'!F9&gt;25,'Результаты ЕГЭ'!F9&lt;=50),1,IF(AND('Результаты ЕГЭ'!F9&gt;50,'Результаты ЕГЭ'!F9&lt;=75),2,IF('Результаты ЕГЭ'!F9&gt;75,3)))))</f>
        <v>0</v>
      </c>
      <c r="G69" s="3">
        <f>IF('Результаты ЕГЭ'!G9="н", "нет",IF(OR('Результаты ЕГЭ'!G9&lt;=25,'Результаты ЕГЭ'!G9=0),0,IF(AND('Результаты ЕГЭ'!G9&gt;25,'Результаты ЕГЭ'!G9&lt;=50),1,IF(AND('Результаты ЕГЭ'!G9&gt;50,'Результаты ЕГЭ'!G9&lt;=75),2,IF('Результаты ЕГЭ'!G9&gt;75,3)))))</f>
        <v>0</v>
      </c>
      <c r="H69" s="3">
        <f>IF('Результаты ЕГЭ'!H9="н", "нет",IF(OR('Результаты ЕГЭ'!H9&lt;=25,'Результаты ЕГЭ'!H9=0),0,IF(AND('Результаты ЕГЭ'!H9&gt;25,'Результаты ЕГЭ'!H9&lt;=50),1,IF(AND('Результаты ЕГЭ'!H9&gt;50,'Результаты ЕГЭ'!H9&lt;=75),2,IF('Результаты ЕГЭ'!H9&gt;75,3)))))</f>
        <v>0</v>
      </c>
    </row>
    <row r="70" spans="2:8" x14ac:dyDescent="0.25">
      <c r="B70" s="12" t="s">
        <v>53</v>
      </c>
      <c r="C70" s="3">
        <f>IF('Результаты ЕГЭ'!C10="н", "нет",IF(OR('Результаты ЕГЭ'!C10&lt;=25,'Результаты ЕГЭ'!C10=0),0,IF(AND('Результаты ЕГЭ'!C10&gt;25,'Результаты ЕГЭ'!C10&lt;=50),1,IF(AND('Результаты ЕГЭ'!C10&gt;50,'Результаты ЕГЭ'!C10&lt;=75),2,IF('Результаты ЕГЭ'!C10&gt;75,3)))))</f>
        <v>0</v>
      </c>
      <c r="D70" s="3">
        <f>IF('Результаты ЕГЭ'!D10="н", "нет",IF(OR('Результаты ЕГЭ'!D10&lt;=25,'Результаты ЕГЭ'!D10=0),0,IF(AND('Результаты ЕГЭ'!D10&gt;25,'Результаты ЕГЭ'!D10&lt;=50),1,IF(AND('Результаты ЕГЭ'!D10&gt;50,'Результаты ЕГЭ'!D10&lt;=75),2,IF('Результаты ЕГЭ'!D10&gt;75,3)))))</f>
        <v>1</v>
      </c>
      <c r="E70" s="3">
        <f>IF('Результаты ЕГЭ'!E10="н", "нет",IF(OR('Результаты ЕГЭ'!E10&lt;=25,'Результаты ЕГЭ'!E10=0),0,IF(AND('Результаты ЕГЭ'!E10&gt;25,'Результаты ЕГЭ'!E10&lt;=50),1,IF(AND('Результаты ЕГЭ'!E10&gt;50,'Результаты ЕГЭ'!E10&lt;=75),2,IF('Результаты ЕГЭ'!E10&gt;75,3)))))</f>
        <v>3</v>
      </c>
      <c r="F70" s="3">
        <f>IF('Результаты ЕГЭ'!F10="н", "нет",IF(OR('Результаты ЕГЭ'!F10&lt;=25,'Результаты ЕГЭ'!F10=0),0,IF(AND('Результаты ЕГЭ'!F10&gt;25,'Результаты ЕГЭ'!F10&lt;=50),1,IF(AND('Результаты ЕГЭ'!F10&gt;50,'Результаты ЕГЭ'!F10&lt;=75),2,IF('Результаты ЕГЭ'!F10&gt;75,3)))))</f>
        <v>0</v>
      </c>
      <c r="G70" s="3">
        <f>IF('Результаты ЕГЭ'!G10="н", "нет",IF(OR('Результаты ЕГЭ'!G10&lt;=25,'Результаты ЕГЭ'!G10=0),0,IF(AND('Результаты ЕГЭ'!G10&gt;25,'Результаты ЕГЭ'!G10&lt;=50),1,IF(AND('Результаты ЕГЭ'!G10&gt;50,'Результаты ЕГЭ'!G10&lt;=75),2,IF('Результаты ЕГЭ'!G10&gt;75,3)))))</f>
        <v>0</v>
      </c>
      <c r="H70" s="3">
        <f>IF('Результаты ЕГЭ'!H10="н", "нет",IF(OR('Результаты ЕГЭ'!H10&lt;=25,'Результаты ЕГЭ'!H10=0),0,IF(AND('Результаты ЕГЭ'!H10&gt;25,'Результаты ЕГЭ'!H10&lt;=50),1,IF(AND('Результаты ЕГЭ'!H10&gt;50,'Результаты ЕГЭ'!H10&lt;=75),2,IF('Результаты ЕГЭ'!H10&gt;75,3)))))</f>
        <v>0</v>
      </c>
    </row>
    <row r="71" spans="2:8" x14ac:dyDescent="0.25">
      <c r="B71" s="12" t="s">
        <v>54</v>
      </c>
      <c r="C71" s="3">
        <f>IF('Результаты ЕГЭ'!C11="н", "нет",IF(OR('Результаты ЕГЭ'!C11&lt;=25,'Результаты ЕГЭ'!C11=0),0,IF(AND('Результаты ЕГЭ'!C11&gt;25,'Результаты ЕГЭ'!C11&lt;=50),1,IF(AND('Результаты ЕГЭ'!C11&gt;50,'Результаты ЕГЭ'!C11&lt;=75),2,IF('Результаты ЕГЭ'!C11&gt;75,3)))))</f>
        <v>0</v>
      </c>
      <c r="D71" s="3">
        <f>IF('Результаты ЕГЭ'!D11="н", "нет",IF(OR('Результаты ЕГЭ'!D11&lt;=25,'Результаты ЕГЭ'!D11=0),0,IF(AND('Результаты ЕГЭ'!D11&gt;25,'Результаты ЕГЭ'!D11&lt;=50),1,IF(AND('Результаты ЕГЭ'!D11&gt;50,'Результаты ЕГЭ'!D11&lt;=75),2,IF('Результаты ЕГЭ'!D11&gt;75,3)))))</f>
        <v>1</v>
      </c>
      <c r="E71" s="3">
        <f>IF('Результаты ЕГЭ'!E11="н", "нет",IF(OR('Результаты ЕГЭ'!E11&lt;=25,'Результаты ЕГЭ'!E11=0),0,IF(AND('Результаты ЕГЭ'!E11&gt;25,'Результаты ЕГЭ'!E11&lt;=50),1,IF(AND('Результаты ЕГЭ'!E11&gt;50,'Результаты ЕГЭ'!E11&lt;=75),2,IF('Результаты ЕГЭ'!E11&gt;75,3)))))</f>
        <v>3</v>
      </c>
      <c r="F71" s="3">
        <f>IF('Результаты ЕГЭ'!F11="н", "нет",IF(OR('Результаты ЕГЭ'!F11&lt;=25,'Результаты ЕГЭ'!F11=0),0,IF(AND('Результаты ЕГЭ'!F11&gt;25,'Результаты ЕГЭ'!F11&lt;=50),1,IF(AND('Результаты ЕГЭ'!F11&gt;50,'Результаты ЕГЭ'!F11&lt;=75),2,IF('Результаты ЕГЭ'!F11&gt;75,3)))))</f>
        <v>0</v>
      </c>
      <c r="G71" s="3">
        <f>IF('Результаты ЕГЭ'!G11="н", "нет",IF(OR('Результаты ЕГЭ'!G11&lt;=25,'Результаты ЕГЭ'!G11=0),0,IF(AND('Результаты ЕГЭ'!G11&gt;25,'Результаты ЕГЭ'!G11&lt;=50),1,IF(AND('Результаты ЕГЭ'!G11&gt;50,'Результаты ЕГЭ'!G11&lt;=75),2,IF('Результаты ЕГЭ'!G11&gt;75,3)))))</f>
        <v>0</v>
      </c>
      <c r="H71" s="3">
        <f>IF('Результаты ЕГЭ'!H11="н", "нет",IF(OR('Результаты ЕГЭ'!H11&lt;=25,'Результаты ЕГЭ'!H11=0),0,IF(AND('Результаты ЕГЭ'!H11&gt;25,'Результаты ЕГЭ'!H11&lt;=50),1,IF(AND('Результаты ЕГЭ'!H11&gt;50,'Результаты ЕГЭ'!H11&lt;=75),2,IF('Результаты ЕГЭ'!H11&gt;75,3)))))</f>
        <v>0</v>
      </c>
    </row>
    <row r="72" spans="2:8" x14ac:dyDescent="0.25">
      <c r="B72" s="12" t="s">
        <v>55</v>
      </c>
      <c r="C72" s="3">
        <f>IF('Результаты ЕГЭ'!C12="н", "нет",IF(OR('Результаты ЕГЭ'!C12&lt;=25,'Результаты ЕГЭ'!C12=0),0,IF(AND('Результаты ЕГЭ'!C12&gt;25,'Результаты ЕГЭ'!C12&lt;=50),1,IF(AND('Результаты ЕГЭ'!C12&gt;50,'Результаты ЕГЭ'!C12&lt;=75),2,IF('Результаты ЕГЭ'!C12&gt;75,3)))))</f>
        <v>0</v>
      </c>
      <c r="D72" s="3">
        <f>IF('Результаты ЕГЭ'!D12="н", "нет",IF(OR('Результаты ЕГЭ'!D12&lt;=25,'Результаты ЕГЭ'!D12=0),0,IF(AND('Результаты ЕГЭ'!D12&gt;25,'Результаты ЕГЭ'!D12&lt;=50),1,IF(AND('Результаты ЕГЭ'!D12&gt;50,'Результаты ЕГЭ'!D12&lt;=75),2,IF('Результаты ЕГЭ'!D12&gt;75,3)))))</f>
        <v>3</v>
      </c>
      <c r="E72" s="3">
        <f>IF('Результаты ЕГЭ'!E12="н", "нет",IF(OR('Результаты ЕГЭ'!E12&lt;=25,'Результаты ЕГЭ'!E12=0),0,IF(AND('Результаты ЕГЭ'!E12&gt;25,'Результаты ЕГЭ'!E12&lt;=50),1,IF(AND('Результаты ЕГЭ'!E12&gt;50,'Результаты ЕГЭ'!E12&lt;=75),2,IF('Результаты ЕГЭ'!E12&gt;75,3)))))</f>
        <v>3</v>
      </c>
      <c r="F72" s="3">
        <f>IF('Результаты ЕГЭ'!F12="н", "нет",IF(OR('Результаты ЕГЭ'!F12&lt;=25,'Результаты ЕГЭ'!F12=0),0,IF(AND('Результаты ЕГЭ'!F12&gt;25,'Результаты ЕГЭ'!F12&lt;=50),1,IF(AND('Результаты ЕГЭ'!F12&gt;50,'Результаты ЕГЭ'!F12&lt;=75),2,IF('Результаты ЕГЭ'!F12&gt;75,3)))))</f>
        <v>0</v>
      </c>
      <c r="G72" s="3">
        <f>IF('Результаты ЕГЭ'!G12="н", "нет",IF(OR('Результаты ЕГЭ'!G12&lt;=25,'Результаты ЕГЭ'!G12=0),0,IF(AND('Результаты ЕГЭ'!G12&gt;25,'Результаты ЕГЭ'!G12&lt;=50),1,IF(AND('Результаты ЕГЭ'!G12&gt;50,'Результаты ЕГЭ'!G12&lt;=75),2,IF('Результаты ЕГЭ'!G12&gt;75,3)))))</f>
        <v>0</v>
      </c>
      <c r="H72" s="3">
        <f>IF('Результаты ЕГЭ'!H12="н", "нет",IF(OR('Результаты ЕГЭ'!H12&lt;=25,'Результаты ЕГЭ'!H12=0),0,IF(AND('Результаты ЕГЭ'!H12&gt;25,'Результаты ЕГЭ'!H12&lt;=50),1,IF(AND('Результаты ЕГЭ'!H12&gt;50,'Результаты ЕГЭ'!H12&lt;=75),2,IF('Результаты ЕГЭ'!H12&gt;75,3)))))</f>
        <v>0</v>
      </c>
    </row>
    <row r="73" spans="2:8" x14ac:dyDescent="0.25">
      <c r="B73" s="12" t="s">
        <v>56</v>
      </c>
      <c r="C73" s="3">
        <f>IF('Результаты ЕГЭ'!C13="н", "нет",IF(OR('Результаты ЕГЭ'!C13&lt;=25,'Результаты ЕГЭ'!C13=0),0,IF(AND('Результаты ЕГЭ'!C13&gt;25,'Результаты ЕГЭ'!C13&lt;=50),1,IF(AND('Результаты ЕГЭ'!C13&gt;50,'Результаты ЕГЭ'!C13&lt;=75),2,IF('Результаты ЕГЭ'!C13&gt;75,3)))))</f>
        <v>0</v>
      </c>
      <c r="D73" s="3">
        <f>IF('Результаты ЕГЭ'!D13="н", "нет",IF(OR('Результаты ЕГЭ'!D13&lt;=25,'Результаты ЕГЭ'!D13=0),0,IF(AND('Результаты ЕГЭ'!D13&gt;25,'Результаты ЕГЭ'!D13&lt;=50),1,IF(AND('Результаты ЕГЭ'!D13&gt;50,'Результаты ЕГЭ'!D13&lt;=75),2,IF('Результаты ЕГЭ'!D13&gt;75,3)))))</f>
        <v>3</v>
      </c>
      <c r="E73" s="3">
        <f>IF('Результаты ЕГЭ'!E13="н", "нет",IF(OR('Результаты ЕГЭ'!E13&lt;=25,'Результаты ЕГЭ'!E13=0),0,IF(AND('Результаты ЕГЭ'!E13&gt;25,'Результаты ЕГЭ'!E13&lt;=50),1,IF(AND('Результаты ЕГЭ'!E13&gt;50,'Результаты ЕГЭ'!E13&lt;=75),2,IF('Результаты ЕГЭ'!E13&gt;75,3)))))</f>
        <v>3</v>
      </c>
      <c r="F73" s="3">
        <f>IF('Результаты ЕГЭ'!F13="н", "нет",IF(OR('Результаты ЕГЭ'!F13&lt;=25,'Результаты ЕГЭ'!F13=0),0,IF(AND('Результаты ЕГЭ'!F13&gt;25,'Результаты ЕГЭ'!F13&lt;=50),1,IF(AND('Результаты ЕГЭ'!F13&gt;50,'Результаты ЕГЭ'!F13&lt;=75),2,IF('Результаты ЕГЭ'!F13&gt;75,3)))))</f>
        <v>0</v>
      </c>
      <c r="G73" s="3">
        <f>IF('Результаты ЕГЭ'!G13="н", "нет",IF(OR('Результаты ЕГЭ'!G13&lt;=25,'Результаты ЕГЭ'!G13=0),0,IF(AND('Результаты ЕГЭ'!G13&gt;25,'Результаты ЕГЭ'!G13&lt;=50),1,IF(AND('Результаты ЕГЭ'!G13&gt;50,'Результаты ЕГЭ'!G13&lt;=75),2,IF('Результаты ЕГЭ'!G13&gt;75,3)))))</f>
        <v>0</v>
      </c>
      <c r="H73" s="3">
        <f>IF('Результаты ЕГЭ'!H13="н", "нет",IF(OR('Результаты ЕГЭ'!H13&lt;=25,'Результаты ЕГЭ'!H13=0),0,IF(AND('Результаты ЕГЭ'!H13&gt;25,'Результаты ЕГЭ'!H13&lt;=50),1,IF(AND('Результаты ЕГЭ'!H13&gt;50,'Результаты ЕГЭ'!H13&lt;=75),2,IF('Результаты ЕГЭ'!H13&gt;75,3)))))</f>
        <v>0</v>
      </c>
    </row>
    <row r="74" spans="2:8" x14ac:dyDescent="0.25">
      <c r="B74" s="12" t="s">
        <v>57</v>
      </c>
      <c r="C74" s="3">
        <f>IF('Результаты ЕГЭ'!C14="н", "нет",IF(OR('Результаты ЕГЭ'!C14&lt;=25,'Результаты ЕГЭ'!C14=0),0,IF(AND('Результаты ЕГЭ'!C14&gt;25,'Результаты ЕГЭ'!C14&lt;=50),1,IF(AND('Результаты ЕГЭ'!C14&gt;50,'Результаты ЕГЭ'!C14&lt;=75),2,IF('Результаты ЕГЭ'!C14&gt;75,3)))))</f>
        <v>0</v>
      </c>
      <c r="D74" s="3">
        <f>IF('Результаты ЕГЭ'!D14="н", "нет",IF(OR('Результаты ЕГЭ'!D14&lt;=25,'Результаты ЕГЭ'!D14=0),0,IF(AND('Результаты ЕГЭ'!D14&gt;25,'Результаты ЕГЭ'!D14&lt;=50),1,IF(AND('Результаты ЕГЭ'!D14&gt;50,'Результаты ЕГЭ'!D14&lt;=75),2,IF('Результаты ЕГЭ'!D14&gt;75,3)))))</f>
        <v>3</v>
      </c>
      <c r="E74" s="3">
        <f>IF('Результаты ЕГЭ'!E14="н", "нет",IF(OR('Результаты ЕГЭ'!E14&lt;=25,'Результаты ЕГЭ'!E14=0),0,IF(AND('Результаты ЕГЭ'!E14&gt;25,'Результаты ЕГЭ'!E14&lt;=50),1,IF(AND('Результаты ЕГЭ'!E14&gt;50,'Результаты ЕГЭ'!E14&lt;=75),2,IF('Результаты ЕГЭ'!E14&gt;75,3)))))</f>
        <v>3</v>
      </c>
      <c r="F74" s="3">
        <f>IF('Результаты ЕГЭ'!F14="н", "нет",IF(OR('Результаты ЕГЭ'!F14&lt;=25,'Результаты ЕГЭ'!F14=0),0,IF(AND('Результаты ЕГЭ'!F14&gt;25,'Результаты ЕГЭ'!F14&lt;=50),1,IF(AND('Результаты ЕГЭ'!F14&gt;50,'Результаты ЕГЭ'!F14&lt;=75),2,IF('Результаты ЕГЭ'!F14&gt;75,3)))))</f>
        <v>0</v>
      </c>
      <c r="G74" s="3">
        <f>IF('Результаты ЕГЭ'!G14="н", "нет",IF(OR('Результаты ЕГЭ'!G14&lt;=25,'Результаты ЕГЭ'!G14=0),0,IF(AND('Результаты ЕГЭ'!G14&gt;25,'Результаты ЕГЭ'!G14&lt;=50),1,IF(AND('Результаты ЕГЭ'!G14&gt;50,'Результаты ЕГЭ'!G14&lt;=75),2,IF('Результаты ЕГЭ'!G14&gt;75,3)))))</f>
        <v>1</v>
      </c>
      <c r="H74" s="3">
        <f>IF('Результаты ЕГЭ'!H14="н", "нет",IF(OR('Результаты ЕГЭ'!H14&lt;=25,'Результаты ЕГЭ'!H14=0),0,IF(AND('Результаты ЕГЭ'!H14&gt;25,'Результаты ЕГЭ'!H14&lt;=50),1,IF(AND('Результаты ЕГЭ'!H14&gt;50,'Результаты ЕГЭ'!H14&lt;=75),2,IF('Результаты ЕГЭ'!H14&gt;75,3)))))</f>
        <v>1</v>
      </c>
    </row>
    <row r="75" spans="2:8" x14ac:dyDescent="0.25">
      <c r="B75" s="12" t="s">
        <v>58</v>
      </c>
      <c r="C75" s="3">
        <f>IF('Результаты ЕГЭ'!C15="н", "нет",IF(OR('Результаты ЕГЭ'!C15&lt;=25,'Результаты ЕГЭ'!C15=0),0,IF(AND('Результаты ЕГЭ'!C15&gt;25,'Результаты ЕГЭ'!C15&lt;=50),1,IF(AND('Результаты ЕГЭ'!C15&gt;50,'Результаты ЕГЭ'!C15&lt;=75),2,IF('Результаты ЕГЭ'!C15&gt;75,3)))))</f>
        <v>0</v>
      </c>
      <c r="D75" s="3">
        <f>IF('Результаты ЕГЭ'!D15="н", "нет",IF(OR('Результаты ЕГЭ'!D15&lt;=25,'Результаты ЕГЭ'!D15=0),0,IF(AND('Результаты ЕГЭ'!D15&gt;25,'Результаты ЕГЭ'!D15&lt;=50),1,IF(AND('Результаты ЕГЭ'!D15&gt;50,'Результаты ЕГЭ'!D15&lt;=75),2,IF('Результаты ЕГЭ'!D15&gt;75,3)))))</f>
        <v>2</v>
      </c>
      <c r="E75" s="3">
        <f>IF('Результаты ЕГЭ'!E15="н", "нет",IF(OR('Результаты ЕГЭ'!E15&lt;=25,'Результаты ЕГЭ'!E15=0),0,IF(AND('Результаты ЕГЭ'!E15&gt;25,'Результаты ЕГЭ'!E15&lt;=50),1,IF(AND('Результаты ЕГЭ'!E15&gt;50,'Результаты ЕГЭ'!E15&lt;=75),2,IF('Результаты ЕГЭ'!E15&gt;75,3)))))</f>
        <v>3</v>
      </c>
      <c r="F75" s="3">
        <f>IF('Результаты ЕГЭ'!F15="н", "нет",IF(OR('Результаты ЕГЭ'!F15&lt;=25,'Результаты ЕГЭ'!F15=0),0,IF(AND('Результаты ЕГЭ'!F15&gt;25,'Результаты ЕГЭ'!F15&lt;=50),1,IF(AND('Результаты ЕГЭ'!F15&gt;50,'Результаты ЕГЭ'!F15&lt;=75),2,IF('Результаты ЕГЭ'!F15&gt;75,3)))))</f>
        <v>0</v>
      </c>
      <c r="G75" s="3">
        <f>IF('Результаты ЕГЭ'!G15="н", "нет",IF(OR('Результаты ЕГЭ'!G15&lt;=25,'Результаты ЕГЭ'!G15=0),0,IF(AND('Результаты ЕГЭ'!G15&gt;25,'Результаты ЕГЭ'!G15&lt;=50),1,IF(AND('Результаты ЕГЭ'!G15&gt;50,'Результаты ЕГЭ'!G15&lt;=75),2,IF('Результаты ЕГЭ'!G15&gt;75,3)))))</f>
        <v>0</v>
      </c>
      <c r="H75" s="3">
        <f>IF('Результаты ЕГЭ'!H15="н", "нет",IF(OR('Результаты ЕГЭ'!H15&lt;=25,'Результаты ЕГЭ'!H15=0),0,IF(AND('Результаты ЕГЭ'!H15&gt;25,'Результаты ЕГЭ'!H15&lt;=50),1,IF(AND('Результаты ЕГЭ'!H15&gt;50,'Результаты ЕГЭ'!H15&lt;=75),2,IF('Результаты ЕГЭ'!H15&gt;75,3)))))</f>
        <v>0</v>
      </c>
    </row>
    <row r="76" spans="2:8" x14ac:dyDescent="0.25">
      <c r="B76" s="12" t="s">
        <v>59</v>
      </c>
      <c r="C76" s="3">
        <f>IF('Результаты ЕГЭ'!C16="н", "нет",IF(OR('Результаты ЕГЭ'!C16&lt;=25,'Результаты ЕГЭ'!C16=0),0,IF(AND('Результаты ЕГЭ'!C16&gt;25,'Результаты ЕГЭ'!C16&lt;=50),1,IF(AND('Результаты ЕГЭ'!C16&gt;50,'Результаты ЕГЭ'!C16&lt;=75),2,IF('Результаты ЕГЭ'!C16&gt;75,3)))))</f>
        <v>0</v>
      </c>
      <c r="D76" s="3">
        <f>IF('Результаты ЕГЭ'!D16="н", "нет",IF(OR('Результаты ЕГЭ'!D16&lt;=25,'Результаты ЕГЭ'!D16=0),0,IF(AND('Результаты ЕГЭ'!D16&gt;25,'Результаты ЕГЭ'!D16&lt;=50),1,IF(AND('Результаты ЕГЭ'!D16&gt;50,'Результаты ЕГЭ'!D16&lt;=75),2,IF('Результаты ЕГЭ'!D16&gt;75,3)))))</f>
        <v>3</v>
      </c>
      <c r="E76" s="3">
        <f>IF('Результаты ЕГЭ'!E16="н", "нет",IF(OR('Результаты ЕГЭ'!E16&lt;=25,'Результаты ЕГЭ'!E16=0),0,IF(AND('Результаты ЕГЭ'!E16&gt;25,'Результаты ЕГЭ'!E16&lt;=50),1,IF(AND('Результаты ЕГЭ'!E16&gt;50,'Результаты ЕГЭ'!E16&lt;=75),2,IF('Результаты ЕГЭ'!E16&gt;75,3)))))</f>
        <v>3</v>
      </c>
      <c r="F76" s="3">
        <f>IF('Результаты ЕГЭ'!F16="н", "нет",IF(OR('Результаты ЕГЭ'!F16&lt;=25,'Результаты ЕГЭ'!F16=0),0,IF(AND('Результаты ЕГЭ'!F16&gt;25,'Результаты ЕГЭ'!F16&lt;=50),1,IF(AND('Результаты ЕГЭ'!F16&gt;50,'Результаты ЕГЭ'!F16&lt;=75),2,IF('Результаты ЕГЭ'!F16&gt;75,3)))))</f>
        <v>0</v>
      </c>
      <c r="G76" s="3">
        <f>IF('Результаты ЕГЭ'!G16="н", "нет",IF(OR('Результаты ЕГЭ'!G16&lt;=25,'Результаты ЕГЭ'!G16=0),0,IF(AND('Результаты ЕГЭ'!G16&gt;25,'Результаты ЕГЭ'!G16&lt;=50),1,IF(AND('Результаты ЕГЭ'!G16&gt;50,'Результаты ЕГЭ'!G16&lt;=75),2,IF('Результаты ЕГЭ'!G16&gt;75,3)))))</f>
        <v>0</v>
      </c>
      <c r="H76" s="3">
        <f>IF('Результаты ЕГЭ'!H16="н", "нет",IF(OR('Результаты ЕГЭ'!H16&lt;=25,'Результаты ЕГЭ'!H16=0),0,IF(AND('Результаты ЕГЭ'!H16&gt;25,'Результаты ЕГЭ'!H16&lt;=50),1,IF(AND('Результаты ЕГЭ'!H16&gt;50,'Результаты ЕГЭ'!H16&lt;=75),2,IF('Результаты ЕГЭ'!H16&gt;75,3)))))</f>
        <v>0</v>
      </c>
    </row>
    <row r="78" spans="2:8" ht="15.75" customHeight="1" x14ac:dyDescent="0.25">
      <c r="B78" s="54" t="s">
        <v>83</v>
      </c>
      <c r="C78" s="53" t="s">
        <v>88</v>
      </c>
      <c r="D78" s="53"/>
      <c r="E78" s="53"/>
      <c r="F78" s="53" t="s">
        <v>89</v>
      </c>
      <c r="G78" s="53"/>
      <c r="H78" s="53"/>
    </row>
    <row r="79" spans="2:8" x14ac:dyDescent="0.25">
      <c r="B79" s="54"/>
      <c r="C79" s="3" t="s">
        <v>90</v>
      </c>
      <c r="D79" s="3" t="s">
        <v>91</v>
      </c>
      <c r="E79" s="3" t="s">
        <v>92</v>
      </c>
      <c r="F79" s="3" t="s">
        <v>90</v>
      </c>
      <c r="G79" s="3" t="s">
        <v>91</v>
      </c>
      <c r="H79" s="3" t="s">
        <v>92</v>
      </c>
    </row>
    <row r="80" spans="2:8" x14ac:dyDescent="0.25">
      <c r="B80" s="12" t="s">
        <v>49</v>
      </c>
      <c r="C80" s="21" t="e">
        <f>IF('Результаты профильного обучения'!G7="н", "нет",IF(OR('Результаты профильного обучения'!G7&lt;=25,'Результаты профильного обучения'!G7=0),0,IF(AND('Результаты профильного обучения'!G7&gt;25,'Результаты профильного обучения'!G7&lt;=50),1,IF(AND('Результаты профильного обучения'!G7&gt;50,'Результаты профильного обучения'!G7&lt;=75),2,IF('Результаты профильного обучения'!G7&gt;75,3)))))</f>
        <v>#DIV/0!</v>
      </c>
      <c r="D80" s="21">
        <f>IF('Результаты профильного обучения'!H7="н", "нет",IF(OR('Результаты профильного обучения'!H7&lt;=25,'Результаты профильного обучения'!H7=0),0,IF(AND('Результаты профильного обучения'!H7&gt;25,'Результаты профильного обучения'!H7&lt;=50),1,IF(AND('Результаты профильного обучения'!H7&gt;50,'Результаты профильного обучения'!H7&lt;=75),2,IF('Результаты профильного обучения'!H7&gt;75,3)))))</f>
        <v>3</v>
      </c>
      <c r="E80" s="21">
        <f>IF('Результаты профильного обучения'!I7="н", "нет",IF(OR('Результаты профильного обучения'!I7&lt;=25,'Результаты профильного обучения'!I7=0),0,IF(AND('Результаты профильного обучения'!I7&gt;25,'Результаты профильного обучения'!I7&lt;=50),1,IF(AND('Результаты профильного обучения'!I7&gt;50,'Результаты профильного обучения'!I7&lt;=75),2,IF('Результаты профильного обучения'!I7&gt;75,3)))))</f>
        <v>3</v>
      </c>
      <c r="F80" s="21" t="e">
        <f>IF('Результаты профильного обучения'!J7="н", "нет",IF(OR('Результаты профильного обучения'!J7&lt;=25,'Результаты профильного обучения'!J7=0),0,IF(AND('Результаты профильного обучения'!J7&gt;25,'Результаты профильного обучения'!J7&lt;=50),1,IF(AND('Результаты профильного обучения'!J7&gt;50,'Результаты профильного обучения'!J7&lt;=75),2,IF('Результаты профильного обучения'!J7&gt;75,3)))))</f>
        <v>#DIV/0!</v>
      </c>
      <c r="G80" s="21">
        <f>IF('Результаты профильного обучения'!K7="н", "нет",IF(OR('Результаты профильного обучения'!K7&lt;=25,'Результаты профильного обучения'!K7=0),0,IF(AND('Результаты профильного обучения'!K7&gt;25,'Результаты профильного обучения'!K7&lt;=50),1,IF(AND('Результаты профильного обучения'!K7&gt;50,'Результаты профильного обучения'!K7&lt;=75),2,IF('Результаты профильного обучения'!K7&gt;75,3)))))</f>
        <v>0</v>
      </c>
      <c r="H80" s="21">
        <f>IF('Результаты профильного обучения'!L7="н", "нет",IF(OR('Результаты профильного обучения'!L7&lt;=25,'Результаты профильного обучения'!L7=0),0,IF(AND('Результаты профильного обучения'!L7&gt;25,'Результаты профильного обучения'!L7&lt;=50),1,IF(AND('Результаты профильного обучения'!L7&gt;50,'Результаты профильного обучения'!L7&lt;=75),2,IF('Результаты профильного обучения'!L7&gt;75,3)))))</f>
        <v>1</v>
      </c>
    </row>
    <row r="81" spans="2:8" x14ac:dyDescent="0.25">
      <c r="B81" s="12" t="s">
        <v>50</v>
      </c>
      <c r="C81" s="21" t="e">
        <f>IF('Результаты профильного обучения'!G8="н", "нет",IF(OR('Результаты профильного обучения'!G8&lt;=25,'Результаты профильного обучения'!G8=0),0,IF(AND('Результаты профильного обучения'!G8&gt;25,'Результаты профильного обучения'!G8&lt;=50),1,IF(AND('Результаты профильного обучения'!G8&gt;50,'Результаты профильного обучения'!G8&lt;=75),2,IF('Результаты профильного обучения'!G8&gt;75,3)))))</f>
        <v>#DIV/0!</v>
      </c>
      <c r="D81" s="21">
        <f>IF('Результаты профильного обучения'!H8="н", "нет",IF(OR('Результаты профильного обучения'!H8&lt;=25,'Результаты профильного обучения'!H8=0),0,IF(AND('Результаты профильного обучения'!H8&gt;25,'Результаты профильного обучения'!H8&lt;=50),1,IF(AND('Результаты профильного обучения'!H8&gt;50,'Результаты профильного обучения'!H8&lt;=75),2,IF('Результаты профильного обучения'!H8&gt;75,3)))))</f>
        <v>3</v>
      </c>
      <c r="E81" s="21">
        <f>IF('Результаты профильного обучения'!I8="н", "нет",IF(OR('Результаты профильного обучения'!I8&lt;=25,'Результаты профильного обучения'!I8=0),0,IF(AND('Результаты профильного обучения'!I8&gt;25,'Результаты профильного обучения'!I8&lt;=50),1,IF(AND('Результаты профильного обучения'!I8&gt;50,'Результаты профильного обучения'!I8&lt;=75),2,IF('Результаты профильного обучения'!I8&gt;75,3)))))</f>
        <v>3</v>
      </c>
      <c r="F81" s="21" t="e">
        <f>IF('Результаты профильного обучения'!J8="н", "нет",IF(OR('Результаты профильного обучения'!J8&lt;=25,'Результаты профильного обучения'!J8=0),0,IF(AND('Результаты профильного обучения'!J8&gt;25,'Результаты профильного обучения'!J8&lt;=50),1,IF(AND('Результаты профильного обучения'!J8&gt;50,'Результаты профильного обучения'!J8&lt;=75),2,IF('Результаты профильного обучения'!J8&gt;75,3)))))</f>
        <v>#DIV/0!</v>
      </c>
      <c r="G81" s="21">
        <f>IF('Результаты профильного обучения'!K8="н", "нет",IF(OR('Результаты профильного обучения'!K8&lt;=25,'Результаты профильного обучения'!K8=0),0,IF(AND('Результаты профильного обучения'!K8&gt;25,'Результаты профильного обучения'!K8&lt;=50),1,IF(AND('Результаты профильного обучения'!K8&gt;50,'Результаты профильного обучения'!K8&lt;=75),2,IF('Результаты профильного обучения'!K8&gt;75,3)))))</f>
        <v>0</v>
      </c>
      <c r="H81" s="21">
        <f>IF('Результаты профильного обучения'!L8="н", "нет",IF(OR('Результаты профильного обучения'!L8&lt;=25,'Результаты профильного обучения'!L8=0),0,IF(AND('Результаты профильного обучения'!L8&gt;25,'Результаты профильного обучения'!L8&lt;=50),1,IF(AND('Результаты профильного обучения'!L8&gt;50,'Результаты профильного обучения'!L8&lt;=75),2,IF('Результаты профильного обучения'!L8&gt;75,3)))))</f>
        <v>0</v>
      </c>
    </row>
    <row r="82" spans="2:8" x14ac:dyDescent="0.25">
      <c r="B82" s="12" t="s">
        <v>51</v>
      </c>
      <c r="C82" s="21" t="e">
        <f>IF('Результаты профильного обучения'!G9="н", "нет",IF(OR('Результаты профильного обучения'!G9&lt;=25,'Результаты профильного обучения'!G9=0),0,IF(AND('Результаты профильного обучения'!G9&gt;25,'Результаты профильного обучения'!G9&lt;=50),1,IF(AND('Результаты профильного обучения'!G9&gt;50,'Результаты профильного обучения'!G9&lt;=75),2,IF('Результаты профильного обучения'!G9&gt;75,3)))))</f>
        <v>#DIV/0!</v>
      </c>
      <c r="D82" s="21">
        <f>IF('Результаты профильного обучения'!H9="н", "нет",IF(OR('Результаты профильного обучения'!H9&lt;=25,'Результаты профильного обучения'!H9=0),0,IF(AND('Результаты профильного обучения'!H9&gt;25,'Результаты профильного обучения'!H9&lt;=50),1,IF(AND('Результаты профильного обучения'!H9&gt;50,'Результаты профильного обучения'!H9&lt;=75),2,IF('Результаты профильного обучения'!H9&gt;75,3)))))</f>
        <v>3</v>
      </c>
      <c r="E82" s="21">
        <f>IF('Результаты профильного обучения'!I9="н", "нет",IF(OR('Результаты профильного обучения'!I9&lt;=25,'Результаты профильного обучения'!I9=0),0,IF(AND('Результаты профильного обучения'!I9&gt;25,'Результаты профильного обучения'!I9&lt;=50),1,IF(AND('Результаты профильного обучения'!I9&gt;50,'Результаты профильного обучения'!I9&lt;=75),2,IF('Результаты профильного обучения'!I9&gt;75,3)))))</f>
        <v>3</v>
      </c>
      <c r="F82" s="21" t="e">
        <f>IF('Результаты профильного обучения'!J9="н", "нет",IF(OR('Результаты профильного обучения'!J9&lt;=25,'Результаты профильного обучения'!J9=0),0,IF(AND('Результаты профильного обучения'!J9&gt;25,'Результаты профильного обучения'!J9&lt;=50),1,IF(AND('Результаты профильного обучения'!J9&gt;50,'Результаты профильного обучения'!J9&lt;=75),2,IF('Результаты профильного обучения'!J9&gt;75,3)))))</f>
        <v>#DIV/0!</v>
      </c>
      <c r="G82" s="21">
        <f>IF('Результаты профильного обучения'!K9="н", "нет",IF(OR('Результаты профильного обучения'!K9&lt;=25,'Результаты профильного обучения'!K9=0),0,IF(AND('Результаты профильного обучения'!K9&gt;25,'Результаты профильного обучения'!K9&lt;=50),1,IF(AND('Результаты профильного обучения'!K9&gt;50,'Результаты профильного обучения'!K9&lt;=75),2,IF('Результаты профильного обучения'!K9&gt;75,3)))))</f>
        <v>0</v>
      </c>
      <c r="H82" s="21">
        <f>IF('Результаты профильного обучения'!L9="н", "нет",IF(OR('Результаты профильного обучения'!L9&lt;=25,'Результаты профильного обучения'!L9=0),0,IF(AND('Результаты профильного обучения'!L9&gt;25,'Результаты профильного обучения'!L9&lt;=50),1,IF(AND('Результаты профильного обучения'!L9&gt;50,'Результаты профильного обучения'!L9&lt;=75),2,IF('Результаты профильного обучения'!L9&gt;75,3)))))</f>
        <v>0</v>
      </c>
    </row>
    <row r="83" spans="2:8" x14ac:dyDescent="0.25">
      <c r="B83" s="12" t="s">
        <v>52</v>
      </c>
      <c r="C83" s="21" t="e">
        <f>IF('Результаты профильного обучения'!G10="н", "нет",IF(OR('Результаты профильного обучения'!G10&lt;=25,'Результаты профильного обучения'!G10=0),0,IF(AND('Результаты профильного обучения'!G10&gt;25,'Результаты профильного обучения'!G10&lt;=50),1,IF(AND('Результаты профильного обучения'!G10&gt;50,'Результаты профильного обучения'!G10&lt;=75),2,IF('Результаты профильного обучения'!G10&gt;75,3)))))</f>
        <v>#DIV/0!</v>
      </c>
      <c r="D83" s="21">
        <f>IF('Результаты профильного обучения'!H10="н", "нет",IF(OR('Результаты профильного обучения'!H10&lt;=25,'Результаты профильного обучения'!H10=0),0,IF(AND('Результаты профильного обучения'!H10&gt;25,'Результаты профильного обучения'!H10&lt;=50),1,IF(AND('Результаты профильного обучения'!H10&gt;50,'Результаты профильного обучения'!H10&lt;=75),2,IF('Результаты профильного обучения'!H10&gt;75,3)))))</f>
        <v>0</v>
      </c>
      <c r="E83" s="21">
        <f>IF('Результаты профильного обучения'!I10="н", "нет",IF(OR('Результаты профильного обучения'!I10&lt;=25,'Результаты профильного обучения'!I10=0),0,IF(AND('Результаты профильного обучения'!I10&gt;25,'Результаты профильного обучения'!I10&lt;=50),1,IF(AND('Результаты профильного обучения'!I10&gt;50,'Результаты профильного обучения'!I10&lt;=75),2,IF('Результаты профильного обучения'!I10&gt;75,3)))))</f>
        <v>3</v>
      </c>
      <c r="F83" s="21" t="e">
        <f>IF('Результаты профильного обучения'!J10="н", "нет",IF(OR('Результаты профильного обучения'!J10&lt;=25,'Результаты профильного обучения'!J10=0),0,IF(AND('Результаты профильного обучения'!J10&gt;25,'Результаты профильного обучения'!J10&lt;=50),1,IF(AND('Результаты профильного обучения'!J10&gt;50,'Результаты профильного обучения'!J10&lt;=75),2,IF('Результаты профильного обучения'!J10&gt;75,3)))))</f>
        <v>#DIV/0!</v>
      </c>
      <c r="G83" s="21">
        <f>IF('Результаты профильного обучения'!K10="н", "нет",IF(OR('Результаты профильного обучения'!K10&lt;=25,'Результаты профильного обучения'!K10=0),0,IF(AND('Результаты профильного обучения'!K10&gt;25,'Результаты профильного обучения'!K10&lt;=50),1,IF(AND('Результаты профильного обучения'!K10&gt;50,'Результаты профильного обучения'!K10&lt;=75),2,IF('Результаты профильного обучения'!K10&gt;75,3)))))</f>
        <v>0</v>
      </c>
      <c r="H83" s="21">
        <f>IF('Результаты профильного обучения'!L10="н", "нет",IF(OR('Результаты профильного обучения'!L10&lt;=25,'Результаты профильного обучения'!L10=0),0,IF(AND('Результаты профильного обучения'!L10&gt;25,'Результаты профильного обучения'!L10&lt;=50),1,IF(AND('Результаты профильного обучения'!L10&gt;50,'Результаты профильного обучения'!L10&lt;=75),2,IF('Результаты профильного обучения'!L10&gt;75,3)))))</f>
        <v>0</v>
      </c>
    </row>
    <row r="84" spans="2:8" x14ac:dyDescent="0.25">
      <c r="B84" s="12" t="s">
        <v>53</v>
      </c>
      <c r="C84" s="21" t="e">
        <f>IF('Результаты профильного обучения'!G11="н", "нет",IF(OR('Результаты профильного обучения'!G11&lt;=25,'Результаты профильного обучения'!G11=0),0,IF(AND('Результаты профильного обучения'!G11&gt;25,'Результаты профильного обучения'!G11&lt;=50),1,IF(AND('Результаты профильного обучения'!G11&gt;50,'Результаты профильного обучения'!G11&lt;=75),2,IF('Результаты профильного обучения'!G11&gt;75,3)))))</f>
        <v>#DIV/0!</v>
      </c>
      <c r="D84" s="21">
        <f>IF('Результаты профильного обучения'!H11="н", "нет",IF(OR('Результаты профильного обучения'!H11&lt;=25,'Результаты профильного обучения'!H11=0),0,IF(AND('Результаты профильного обучения'!H11&gt;25,'Результаты профильного обучения'!H11&lt;=50),1,IF(AND('Результаты профильного обучения'!H11&gt;50,'Результаты профильного обучения'!H11&lt;=75),2,IF('Результаты профильного обучения'!H11&gt;75,3)))))</f>
        <v>3</v>
      </c>
      <c r="E84" s="21">
        <f>IF('Результаты профильного обучения'!I11="н", "нет",IF(OR('Результаты профильного обучения'!I11&lt;=25,'Результаты профильного обучения'!I11=0),0,IF(AND('Результаты профильного обучения'!I11&gt;25,'Результаты профильного обучения'!I11&lt;=50),1,IF(AND('Результаты профильного обучения'!I11&gt;50,'Результаты профильного обучения'!I11&lt;=75),2,IF('Результаты профильного обучения'!I11&gt;75,3)))))</f>
        <v>3</v>
      </c>
      <c r="F84" s="21" t="e">
        <f>IF('Результаты профильного обучения'!J11="н", "нет",IF(OR('Результаты профильного обучения'!J11&lt;=25,'Результаты профильного обучения'!J11=0),0,IF(AND('Результаты профильного обучения'!J11&gt;25,'Результаты профильного обучения'!J11&lt;=50),1,IF(AND('Результаты профильного обучения'!J11&gt;50,'Результаты профильного обучения'!J11&lt;=75),2,IF('Результаты профильного обучения'!J11&gt;75,3)))))</f>
        <v>#DIV/0!</v>
      </c>
      <c r="G84" s="21">
        <f>IF('Результаты профильного обучения'!K11="н", "нет",IF(OR('Результаты профильного обучения'!K11&lt;=25,'Результаты профильного обучения'!K11=0),0,IF(AND('Результаты профильного обучения'!K11&gt;25,'Результаты профильного обучения'!K11&lt;=50),1,IF(AND('Результаты профильного обучения'!K11&gt;50,'Результаты профильного обучения'!K11&lt;=75),2,IF('Результаты профильного обучения'!K11&gt;75,3)))))</f>
        <v>0</v>
      </c>
      <c r="H84" s="21">
        <f>IF('Результаты профильного обучения'!L11="н", "нет",IF(OR('Результаты профильного обучения'!L11&lt;=25,'Результаты профильного обучения'!L11=0),0,IF(AND('Результаты профильного обучения'!L11&gt;25,'Результаты профильного обучения'!L11&lt;=50),1,IF(AND('Результаты профильного обучения'!L11&gt;50,'Результаты профильного обучения'!L11&lt;=75),2,IF('Результаты профильного обучения'!L11&gt;75,3)))))</f>
        <v>0</v>
      </c>
    </row>
    <row r="85" spans="2:8" x14ac:dyDescent="0.25">
      <c r="B85" s="12" t="s">
        <v>54</v>
      </c>
      <c r="C85" s="21" t="e">
        <f>IF('Результаты профильного обучения'!G12="н", "нет",IF(OR('Результаты профильного обучения'!G12&lt;=25,'Результаты профильного обучения'!G12=0),0,IF(AND('Результаты профильного обучения'!G12&gt;25,'Результаты профильного обучения'!G12&lt;=50),1,IF(AND('Результаты профильного обучения'!G12&gt;50,'Результаты профильного обучения'!G12&lt;=75),2,IF('Результаты профильного обучения'!G12&gt;75,3)))))</f>
        <v>#DIV/0!</v>
      </c>
      <c r="D85" s="21">
        <f>IF('Результаты профильного обучения'!H12="н", "нет",IF(OR('Результаты профильного обучения'!H12&lt;=25,'Результаты профильного обучения'!H12=0),0,IF(AND('Результаты профильного обучения'!H12&gt;25,'Результаты профильного обучения'!H12&lt;=50),1,IF(AND('Результаты профильного обучения'!H12&gt;50,'Результаты профильного обучения'!H12&lt;=75),2,IF('Результаты профильного обучения'!H12&gt;75,3)))))</f>
        <v>3</v>
      </c>
      <c r="E85" s="21">
        <f>IF('Результаты профильного обучения'!I12="н", "нет",IF(OR('Результаты профильного обучения'!I12&lt;=25,'Результаты профильного обучения'!I12=0),0,IF(AND('Результаты профильного обучения'!I12&gt;25,'Результаты профильного обучения'!I12&lt;=50),1,IF(AND('Результаты профильного обучения'!I12&gt;50,'Результаты профильного обучения'!I12&lt;=75),2,IF('Результаты профильного обучения'!I12&gt;75,3)))))</f>
        <v>3</v>
      </c>
      <c r="F85" s="21" t="e">
        <f>IF('Результаты профильного обучения'!J12="н", "нет",IF(OR('Результаты профильного обучения'!J12&lt;=25,'Результаты профильного обучения'!J12=0),0,IF(AND('Результаты профильного обучения'!J12&gt;25,'Результаты профильного обучения'!J12&lt;=50),1,IF(AND('Результаты профильного обучения'!J12&gt;50,'Результаты профильного обучения'!J12&lt;=75),2,IF('Результаты профильного обучения'!J12&gt;75,3)))))</f>
        <v>#DIV/0!</v>
      </c>
      <c r="G85" s="21">
        <f>IF('Результаты профильного обучения'!K12="н", "нет",IF(OR('Результаты профильного обучения'!K12&lt;=25,'Результаты профильного обучения'!K12=0),0,IF(AND('Результаты профильного обучения'!K12&gt;25,'Результаты профильного обучения'!K12&lt;=50),1,IF(AND('Результаты профильного обучения'!K12&gt;50,'Результаты профильного обучения'!K12&lt;=75),2,IF('Результаты профильного обучения'!K12&gt;75,3)))))</f>
        <v>0</v>
      </c>
      <c r="H85" s="21">
        <f>IF('Результаты профильного обучения'!L12="н", "нет",IF(OR('Результаты профильного обучения'!L12&lt;=25,'Результаты профильного обучения'!L12=0),0,IF(AND('Результаты профильного обучения'!L12&gt;25,'Результаты профильного обучения'!L12&lt;=50),1,IF(AND('Результаты профильного обучения'!L12&gt;50,'Результаты профильного обучения'!L12&lt;=75),2,IF('Результаты профильного обучения'!L12&gt;75,3)))))</f>
        <v>0</v>
      </c>
    </row>
    <row r="86" spans="2:8" x14ac:dyDescent="0.25">
      <c r="B86" s="12" t="s">
        <v>55</v>
      </c>
      <c r="C86" s="21" t="e">
        <f>IF('Результаты профильного обучения'!G13="н", "нет",IF(OR('Результаты профильного обучения'!G13&lt;=25,'Результаты профильного обучения'!G13=0),0,IF(AND('Результаты профильного обучения'!G13&gt;25,'Результаты профильного обучения'!G13&lt;=50),1,IF(AND('Результаты профильного обучения'!G13&gt;50,'Результаты профильного обучения'!G13&lt;=75),2,IF('Результаты профильного обучения'!G13&gt;75,3)))))</f>
        <v>#DIV/0!</v>
      </c>
      <c r="D86" s="21">
        <f>IF('Результаты профильного обучения'!H13="н", "нет",IF(OR('Результаты профильного обучения'!H13&lt;=25,'Результаты профильного обучения'!H13=0),0,IF(AND('Результаты профильного обучения'!H13&gt;25,'Результаты профильного обучения'!H13&lt;=50),1,IF(AND('Результаты профильного обучения'!H13&gt;50,'Результаты профильного обучения'!H13&lt;=75),2,IF('Результаты профильного обучения'!H13&gt;75,3)))))</f>
        <v>3</v>
      </c>
      <c r="E86" s="21">
        <f>IF('Результаты профильного обучения'!I13="н", "нет",IF(OR('Результаты профильного обучения'!I13&lt;=25,'Результаты профильного обучения'!I13=0),0,IF(AND('Результаты профильного обучения'!I13&gt;25,'Результаты профильного обучения'!I13&lt;=50),1,IF(AND('Результаты профильного обучения'!I13&gt;50,'Результаты профильного обучения'!I13&lt;=75),2,IF('Результаты профильного обучения'!I13&gt;75,3)))))</f>
        <v>3</v>
      </c>
      <c r="F86" s="21" t="e">
        <f>IF('Результаты профильного обучения'!J13="н", "нет",IF(OR('Результаты профильного обучения'!J13&lt;=25,'Результаты профильного обучения'!J13=0),0,IF(AND('Результаты профильного обучения'!J13&gt;25,'Результаты профильного обучения'!J13&lt;=50),1,IF(AND('Результаты профильного обучения'!J13&gt;50,'Результаты профильного обучения'!J13&lt;=75),2,IF('Результаты профильного обучения'!J13&gt;75,3)))))</f>
        <v>#DIV/0!</v>
      </c>
      <c r="G86" s="21">
        <f>IF('Результаты профильного обучения'!K13="н", "нет",IF(OR('Результаты профильного обучения'!K13&lt;=25,'Результаты профильного обучения'!K13=0),0,IF(AND('Результаты профильного обучения'!K13&gt;25,'Результаты профильного обучения'!K13&lt;=50),1,IF(AND('Результаты профильного обучения'!K13&gt;50,'Результаты профильного обучения'!K13&lt;=75),2,IF('Результаты профильного обучения'!K13&gt;75,3)))))</f>
        <v>0</v>
      </c>
      <c r="H86" s="21">
        <f>IF('Результаты профильного обучения'!L13="н", "нет",IF(OR('Результаты профильного обучения'!L13&lt;=25,'Результаты профильного обучения'!L13=0),0,IF(AND('Результаты профильного обучения'!L13&gt;25,'Результаты профильного обучения'!L13&lt;=50),1,IF(AND('Результаты профильного обучения'!L13&gt;50,'Результаты профильного обучения'!L13&lt;=75),2,IF('Результаты профильного обучения'!L13&gt;75,3)))))</f>
        <v>0</v>
      </c>
    </row>
    <row r="87" spans="2:8" x14ac:dyDescent="0.25">
      <c r="B87" s="12" t="s">
        <v>56</v>
      </c>
      <c r="C87" s="21" t="e">
        <f>IF('Результаты профильного обучения'!G14="н", "нет",IF(OR('Результаты профильного обучения'!G14&lt;=25,'Результаты профильного обучения'!G14=0),0,IF(AND('Результаты профильного обучения'!G14&gt;25,'Результаты профильного обучения'!G14&lt;=50),1,IF(AND('Результаты профильного обучения'!G14&gt;50,'Результаты профильного обучения'!G14&lt;=75),2,IF('Результаты профильного обучения'!G14&gt;75,3)))))</f>
        <v>#DIV/0!</v>
      </c>
      <c r="D87" s="21">
        <f>IF('Результаты профильного обучения'!H14="н", "нет",IF(OR('Результаты профильного обучения'!H14&lt;=25,'Результаты профильного обучения'!H14=0),0,IF(AND('Результаты профильного обучения'!H14&gt;25,'Результаты профильного обучения'!H14&lt;=50),1,IF(AND('Результаты профильного обучения'!H14&gt;50,'Результаты профильного обучения'!H14&lt;=75),2,IF('Результаты профильного обучения'!H14&gt;75,3)))))</f>
        <v>0</v>
      </c>
      <c r="E87" s="21">
        <f>IF('Результаты профильного обучения'!I14="н", "нет",IF(OR('Результаты профильного обучения'!I14&lt;=25,'Результаты профильного обучения'!I14=0),0,IF(AND('Результаты профильного обучения'!I14&gt;25,'Результаты профильного обучения'!I14&lt;=50),1,IF(AND('Результаты профильного обучения'!I14&gt;50,'Результаты профильного обучения'!I14&lt;=75),2,IF('Результаты профильного обучения'!I14&gt;75,3)))))</f>
        <v>3</v>
      </c>
      <c r="F87" s="21" t="e">
        <f>IF('Результаты профильного обучения'!J14="н", "нет",IF(OR('Результаты профильного обучения'!J14&lt;=25,'Результаты профильного обучения'!J14=0),0,IF(AND('Результаты профильного обучения'!J14&gt;25,'Результаты профильного обучения'!J14&lt;=50),1,IF(AND('Результаты профильного обучения'!J14&gt;50,'Результаты профильного обучения'!J14&lt;=75),2,IF('Результаты профильного обучения'!J14&gt;75,3)))))</f>
        <v>#DIV/0!</v>
      </c>
      <c r="G87" s="21">
        <f>IF('Результаты профильного обучения'!K14="н", "нет",IF(OR('Результаты профильного обучения'!K14&lt;=25,'Результаты профильного обучения'!K14=0),0,IF(AND('Результаты профильного обучения'!K14&gt;25,'Результаты профильного обучения'!K14&lt;=50),1,IF(AND('Результаты профильного обучения'!K14&gt;50,'Результаты профильного обучения'!K14&lt;=75),2,IF('Результаты профильного обучения'!K14&gt;75,3)))))</f>
        <v>0</v>
      </c>
      <c r="H87" s="21">
        <f>IF('Результаты профильного обучения'!L14="н", "нет",IF(OR('Результаты профильного обучения'!L14&lt;=25,'Результаты профильного обучения'!L14=0),0,IF(AND('Результаты профильного обучения'!L14&gt;25,'Результаты профильного обучения'!L14&lt;=50),1,IF(AND('Результаты профильного обучения'!L14&gt;50,'Результаты профильного обучения'!L14&lt;=75),2,IF('Результаты профильного обучения'!L14&gt;75,3)))))</f>
        <v>0</v>
      </c>
    </row>
    <row r="88" spans="2:8" x14ac:dyDescent="0.25">
      <c r="B88" s="12" t="s">
        <v>57</v>
      </c>
      <c r="C88" s="21" t="e">
        <f>IF('Результаты профильного обучения'!G15="н", "нет",IF(OR('Результаты профильного обучения'!G15&lt;=25,'Результаты профильного обучения'!G15=0),0,IF(AND('Результаты профильного обучения'!G15&gt;25,'Результаты профильного обучения'!G15&lt;=50),1,IF(AND('Результаты профильного обучения'!G15&gt;50,'Результаты профильного обучения'!G15&lt;=75),2,IF('Результаты профильного обучения'!G15&gt;75,3)))))</f>
        <v>#DIV/0!</v>
      </c>
      <c r="D88" s="21">
        <f>IF('Результаты профильного обучения'!H15="н", "нет",IF(OR('Результаты профильного обучения'!H15&lt;=25,'Результаты профильного обучения'!H15=0),0,IF(AND('Результаты профильного обучения'!H15&gt;25,'Результаты профильного обучения'!H15&lt;=50),1,IF(AND('Результаты профильного обучения'!H15&gt;50,'Результаты профильного обучения'!H15&lt;=75),2,IF('Результаты профильного обучения'!H15&gt;75,3)))))</f>
        <v>0</v>
      </c>
      <c r="E88" s="21">
        <f>IF('Результаты профильного обучения'!I15="н", "нет",IF(OR('Результаты профильного обучения'!I15&lt;=25,'Результаты профильного обучения'!I15=0),0,IF(AND('Результаты профильного обучения'!I15&gt;25,'Результаты профильного обучения'!I15&lt;=50),1,IF(AND('Результаты профильного обучения'!I15&gt;50,'Результаты профильного обучения'!I15&lt;=75),2,IF('Результаты профильного обучения'!I15&gt;75,3)))))</f>
        <v>3</v>
      </c>
      <c r="F88" s="21" t="e">
        <f>IF('Результаты профильного обучения'!J15="н", "нет",IF(OR('Результаты профильного обучения'!J15&lt;=25,'Результаты профильного обучения'!J15=0),0,IF(AND('Результаты профильного обучения'!J15&gt;25,'Результаты профильного обучения'!J15&lt;=50),1,IF(AND('Результаты профильного обучения'!J15&gt;50,'Результаты профильного обучения'!J15&lt;=75),2,IF('Результаты профильного обучения'!J15&gt;75,3)))))</f>
        <v>#DIV/0!</v>
      </c>
      <c r="G88" s="21">
        <f>IF('Результаты профильного обучения'!K15="н", "нет",IF(OR('Результаты профильного обучения'!K15&lt;=25,'Результаты профильного обучения'!K15=0),0,IF(AND('Результаты профильного обучения'!K15&gt;25,'Результаты профильного обучения'!K15&lt;=50),1,IF(AND('Результаты профильного обучения'!K15&gt;50,'Результаты профильного обучения'!K15&lt;=75),2,IF('Результаты профильного обучения'!K15&gt;75,3)))))</f>
        <v>1</v>
      </c>
      <c r="H88" s="21">
        <f>IF('Результаты профильного обучения'!L15="н", "нет",IF(OR('Результаты профильного обучения'!L15&lt;=25,'Результаты профильного обучения'!L15=0),0,IF(AND('Результаты профильного обучения'!L15&gt;25,'Результаты профильного обучения'!L15&lt;=50),1,IF(AND('Результаты профильного обучения'!L15&gt;50,'Результаты профильного обучения'!L15&lt;=75),2,IF('Результаты профильного обучения'!L15&gt;75,3)))))</f>
        <v>2</v>
      </c>
    </row>
    <row r="89" spans="2:8" x14ac:dyDescent="0.25">
      <c r="B89" s="12" t="s">
        <v>58</v>
      </c>
      <c r="C89" s="21" t="e">
        <f>IF('Результаты профильного обучения'!G16="н", "нет",IF(OR('Результаты профильного обучения'!G16&lt;=25,'Результаты профильного обучения'!G16=0),0,IF(AND('Результаты профильного обучения'!G16&gt;25,'Результаты профильного обучения'!G16&lt;=50),1,IF(AND('Результаты профильного обучения'!G16&gt;50,'Результаты профильного обучения'!G16&lt;=75),2,IF('Результаты профильного обучения'!G16&gt;75,3)))))</f>
        <v>#DIV/0!</v>
      </c>
      <c r="D89" s="21">
        <f>IF('Результаты профильного обучения'!H16="н", "нет",IF(OR('Результаты профильного обучения'!H16&lt;=25,'Результаты профильного обучения'!H16=0),0,IF(AND('Результаты профильного обучения'!H16&gt;25,'Результаты профильного обучения'!H16&lt;=50),1,IF(AND('Результаты профильного обучения'!H16&gt;50,'Результаты профильного обучения'!H16&lt;=75),2,IF('Результаты профильного обучения'!H16&gt;75,3)))))</f>
        <v>3</v>
      </c>
      <c r="E89" s="21">
        <f>IF('Результаты профильного обучения'!I16="н", "нет",IF(OR('Результаты профильного обучения'!I16&lt;=25,'Результаты профильного обучения'!I16=0),0,IF(AND('Результаты профильного обучения'!I16&gt;25,'Результаты профильного обучения'!I16&lt;=50),1,IF(AND('Результаты профильного обучения'!I16&gt;50,'Результаты профильного обучения'!I16&lt;=75),2,IF('Результаты профильного обучения'!I16&gt;75,3)))))</f>
        <v>3</v>
      </c>
      <c r="F89" s="21" t="e">
        <f>IF('Результаты профильного обучения'!J16="н", "нет",IF(OR('Результаты профильного обучения'!J16&lt;=25,'Результаты профильного обучения'!J16=0),0,IF(AND('Результаты профильного обучения'!J16&gt;25,'Результаты профильного обучения'!J16&lt;=50),1,IF(AND('Результаты профильного обучения'!J16&gt;50,'Результаты профильного обучения'!J16&lt;=75),2,IF('Результаты профильного обучения'!J16&gt;75,3)))))</f>
        <v>#DIV/0!</v>
      </c>
      <c r="G89" s="21">
        <f>IF('Результаты профильного обучения'!K16="н", "нет",IF(OR('Результаты профильного обучения'!K16&lt;=25,'Результаты профильного обучения'!K16=0),0,IF(AND('Результаты профильного обучения'!K16&gt;25,'Результаты профильного обучения'!K16&lt;=50),1,IF(AND('Результаты профильного обучения'!K16&gt;50,'Результаты профильного обучения'!K16&lt;=75),2,IF('Результаты профильного обучения'!K16&gt;75,3)))))</f>
        <v>0</v>
      </c>
      <c r="H89" s="21">
        <f>IF('Результаты профильного обучения'!L16="н", "нет",IF(OR('Результаты профильного обучения'!L16&lt;=25,'Результаты профильного обучения'!L16=0),0,IF(AND('Результаты профильного обучения'!L16&gt;25,'Результаты профильного обучения'!L16&lt;=50),1,IF(AND('Результаты профильного обучения'!L16&gt;50,'Результаты профильного обучения'!L16&lt;=75),2,IF('Результаты профильного обучения'!L16&gt;75,3)))))</f>
        <v>0</v>
      </c>
    </row>
    <row r="90" spans="2:8" x14ac:dyDescent="0.25">
      <c r="B90" s="12" t="s">
        <v>59</v>
      </c>
      <c r="C90" s="21" t="e">
        <f>IF('Результаты профильного обучения'!G17="н", "нет",IF(OR('Результаты профильного обучения'!G17&lt;=25,'Результаты профильного обучения'!G17=0),0,IF(AND('Результаты профильного обучения'!G17&gt;25,'Результаты профильного обучения'!G17&lt;=50),1,IF(AND('Результаты профильного обучения'!G17&gt;50,'Результаты профильного обучения'!G17&lt;=75),2,IF('Результаты профильного обучения'!G17&gt;75,3)))))</f>
        <v>#DIV/0!</v>
      </c>
      <c r="D90" s="21">
        <f>IF('Результаты профильного обучения'!H17="н", "нет",IF(OR('Результаты профильного обучения'!H17&lt;=25,'Результаты профильного обучения'!H17=0),0,IF(AND('Результаты профильного обучения'!H17&gt;25,'Результаты профильного обучения'!H17&lt;=50),1,IF(AND('Результаты профильного обучения'!H17&gt;50,'Результаты профильного обучения'!H17&lt;=75),2,IF('Результаты профильного обучения'!H17&gt;75,3)))))</f>
        <v>0</v>
      </c>
      <c r="E90" s="21">
        <f>IF('Результаты профильного обучения'!I17="н", "нет",IF(OR('Результаты профильного обучения'!I17&lt;=25,'Результаты профильного обучения'!I17=0),0,IF(AND('Результаты профильного обучения'!I17&gt;25,'Результаты профильного обучения'!I17&lt;=50),1,IF(AND('Результаты профильного обучения'!I17&gt;50,'Результаты профильного обучения'!I17&lt;=75),2,IF('Результаты профильного обучения'!I17&gt;75,3)))))</f>
        <v>3</v>
      </c>
      <c r="F90" s="21" t="e">
        <f>IF('Результаты профильного обучения'!J17="н", "нет",IF(OR('Результаты профильного обучения'!J17&lt;=25,'Результаты профильного обучения'!J17=0),0,IF(AND('Результаты профильного обучения'!J17&gt;25,'Результаты профильного обучения'!J17&lt;=50),1,IF(AND('Результаты профильного обучения'!J17&gt;50,'Результаты профильного обучения'!J17&lt;=75),2,IF('Результаты профильного обучения'!J17&gt;75,3)))))</f>
        <v>#DIV/0!</v>
      </c>
      <c r="G90" s="21">
        <f>IF('Результаты профильного обучения'!K17="н", "нет",IF(OR('Результаты профильного обучения'!K17&lt;=25,'Результаты профильного обучения'!K17=0),0,IF(AND('Результаты профильного обучения'!K17&gt;25,'Результаты профильного обучения'!K17&lt;=50),1,IF(AND('Результаты профильного обучения'!K17&gt;50,'Результаты профильного обучения'!K17&lt;=75),2,IF('Результаты профильного обучения'!K17&gt;75,3)))))</f>
        <v>0</v>
      </c>
      <c r="H90" s="21">
        <f>IF('Результаты профильного обучения'!L17="н", "нет",IF(OR('Результаты профильного обучения'!L17&lt;=25,'Результаты профильного обучения'!L17=0),0,IF(AND('Результаты профильного обучения'!L17&gt;25,'Результаты профильного обучения'!L17&lt;=50),1,IF(AND('Результаты профильного обучения'!L17&gt;50,'Результаты профильного обучения'!L17&lt;=75),2,IF('Результаты профильного обучения'!L17&gt;75,3)))))</f>
        <v>0</v>
      </c>
    </row>
    <row r="92" spans="2:8" ht="31.5" x14ac:dyDescent="0.25">
      <c r="B92" s="4" t="s">
        <v>31</v>
      </c>
      <c r="C92" s="4" t="s">
        <v>90</v>
      </c>
      <c r="D92" s="22" t="s">
        <v>91</v>
      </c>
    </row>
    <row r="93" spans="2:8" ht="110.25" x14ac:dyDescent="0.25">
      <c r="B93" s="5" t="s">
        <v>73</v>
      </c>
      <c r="C93" s="2">
        <f>IF(Медалисты!C7="нет",1,0)</f>
        <v>0</v>
      </c>
      <c r="D93" s="2">
        <f>IF(Медалисты!D7="нет",1,0)</f>
        <v>0</v>
      </c>
    </row>
    <row r="94" spans="2:8" ht="78.75" x14ac:dyDescent="0.25">
      <c r="B94" s="5" t="s">
        <v>74</v>
      </c>
      <c r="C94" s="2">
        <f>IF(Медалисты!C8="нет",1,0)</f>
        <v>0</v>
      </c>
      <c r="D94" s="2">
        <f>IF(Медалисты!D8="нет",1,0)</f>
        <v>1</v>
      </c>
    </row>
    <row r="95" spans="2:8" ht="78.75" x14ac:dyDescent="0.25">
      <c r="B95" s="5" t="s">
        <v>75</v>
      </c>
      <c r="C95" s="2">
        <f>IF(Медалисты!C9="нет",1,0)</f>
        <v>0</v>
      </c>
      <c r="D95" s="2">
        <f>IF(Медалисты!D9="нет",1,0)</f>
        <v>1</v>
      </c>
    </row>
  </sheetData>
  <mergeCells count="15">
    <mergeCell ref="C78:E78"/>
    <mergeCell ref="F78:H78"/>
    <mergeCell ref="B78:B79"/>
    <mergeCell ref="B49:B50"/>
    <mergeCell ref="C49:E49"/>
    <mergeCell ref="F49:H49"/>
    <mergeCell ref="B64:B65"/>
    <mergeCell ref="C64:E64"/>
    <mergeCell ref="F64:H64"/>
    <mergeCell ref="C39:E39"/>
    <mergeCell ref="F39:H39"/>
    <mergeCell ref="B39:B40"/>
    <mergeCell ref="B2:B3"/>
    <mergeCell ref="C2:E2"/>
    <mergeCell ref="F2:H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40"/>
  <sheetViews>
    <sheetView topLeftCell="A10" workbookViewId="0">
      <selection activeCell="E92" sqref="E92"/>
    </sheetView>
  </sheetViews>
  <sheetFormatPr defaultRowHeight="15" x14ac:dyDescent="0.25"/>
  <cols>
    <col min="1" max="2" width="6.5703125" customWidth="1"/>
    <col min="3" max="3" width="22" customWidth="1"/>
    <col min="4" max="6" width="8.28515625" customWidth="1"/>
  </cols>
  <sheetData>
    <row r="2" spans="3:6" x14ac:dyDescent="0.25">
      <c r="D2" t="s">
        <v>85</v>
      </c>
      <c r="E2" t="s">
        <v>86</v>
      </c>
      <c r="F2" t="s">
        <v>87</v>
      </c>
    </row>
    <row r="3" spans="3:6" x14ac:dyDescent="0.25">
      <c r="C3" t="s">
        <v>76</v>
      </c>
      <c r="D3">
        <f>AVERAGE(Расчет!C5:C7,Расчет!F5:F7)</f>
        <v>0</v>
      </c>
      <c r="E3">
        <f>AVERAGE(Расчет!D5:D7,Расчет!G5:G7)</f>
        <v>1.6666666666666667</v>
      </c>
      <c r="F3">
        <f>AVERAGE(Расчет!E5:E7,Расчет!H5:H7)</f>
        <v>2.3333333333333335</v>
      </c>
    </row>
    <row r="4" spans="3:6" x14ac:dyDescent="0.25">
      <c r="C4" t="s">
        <v>77</v>
      </c>
      <c r="D4">
        <f>AVERAGE(Расчет!C9:C12,Расчет!F9:F12)</f>
        <v>0</v>
      </c>
      <c r="E4">
        <f>AVERAGE(Расчет!D9:D12,Расчет!G9:G12)</f>
        <v>0.875</v>
      </c>
      <c r="F4">
        <f>AVERAGE(Расчет!E9:E12,Расчет!H9:H12)</f>
        <v>1.625</v>
      </c>
    </row>
    <row r="5" spans="3:6" x14ac:dyDescent="0.25">
      <c r="C5" t="s">
        <v>78</v>
      </c>
      <c r="D5">
        <f>AVERAGE(Расчет!C14:C19,Расчет!F14:F19)</f>
        <v>0</v>
      </c>
      <c r="E5">
        <f>AVERAGE(Расчет!D14:D19,Расчет!G14:G19)</f>
        <v>0.91666666666666663</v>
      </c>
      <c r="F5">
        <f>AVERAGE(Расчет!E14:E19,Расчет!H14:H19)</f>
        <v>1.6666666666666667</v>
      </c>
    </row>
    <row r="6" spans="3:6" x14ac:dyDescent="0.25">
      <c r="C6" t="s">
        <v>79</v>
      </c>
      <c r="D6">
        <f>AVERAGE(Расчет!C21:C28,Расчет!F21:F28)</f>
        <v>0</v>
      </c>
      <c r="E6">
        <f>AVERAGE(Расчет!D21:D28,Расчет!G21:G28)</f>
        <v>0.6875</v>
      </c>
      <c r="F6">
        <f>AVERAGE(Расчет!E21:E28,Расчет!H21:H28)</f>
        <v>1.25</v>
      </c>
    </row>
    <row r="7" spans="3:6" ht="23.25" customHeight="1" x14ac:dyDescent="0.25">
      <c r="C7" t="s">
        <v>80</v>
      </c>
      <c r="D7">
        <f>IF(Расчет!C30="нет", " ",AVERAGE(Расчет!C30:C37,Расчет!F30:F37))</f>
        <v>0</v>
      </c>
      <c r="E7">
        <f>AVERAGE(Расчет!D30:D37,Расчет!G30:G37)</f>
        <v>0.875</v>
      </c>
      <c r="F7">
        <f>AVERAGE(Расчет!E30:E37,Расчет!H30:H37)</f>
        <v>1.375</v>
      </c>
    </row>
    <row r="8" spans="3:6" ht="23.25" customHeight="1" x14ac:dyDescent="0.25">
      <c r="C8" t="s">
        <v>94</v>
      </c>
      <c r="D8">
        <f>AVERAGE(Расчет!C42,Расчет!F42)</f>
        <v>0</v>
      </c>
      <c r="E8">
        <f>AVERAGE(Расчет!D42,Расчет!G42)</f>
        <v>0</v>
      </c>
      <c r="F8">
        <f>AVERAGE(Расчет!E42,Расчет!H42)</f>
        <v>1</v>
      </c>
    </row>
    <row r="9" spans="3:6" ht="23.25" customHeight="1" x14ac:dyDescent="0.25">
      <c r="C9" t="s">
        <v>95</v>
      </c>
      <c r="D9">
        <f>AVERAGE(Расчет!C43,Расчет!F43)</f>
        <v>0</v>
      </c>
      <c r="E9">
        <f>AVERAGE(Расчет!D43,Расчет!G43)</f>
        <v>0.5</v>
      </c>
      <c r="F9">
        <f>AVERAGE(Расчет!E43,Расчет!H43)</f>
        <v>1</v>
      </c>
    </row>
    <row r="10" spans="3:6" ht="23.25" customHeight="1" x14ac:dyDescent="0.25">
      <c r="C10" t="s">
        <v>96</v>
      </c>
      <c r="D10">
        <f>AVERAGE(Расчет!C45,Расчет!F45)</f>
        <v>0</v>
      </c>
      <c r="E10">
        <f>AVERAGE(Расчет!D45,Расчет!G45)</f>
        <v>1</v>
      </c>
      <c r="F10">
        <f>AVERAGE(Расчет!E45,Расчет!H45)</f>
        <v>1</v>
      </c>
    </row>
    <row r="11" spans="3:6" ht="23.25" customHeight="1" x14ac:dyDescent="0.25">
      <c r="C11" t="s">
        <v>81</v>
      </c>
      <c r="D11">
        <f>AVERAGE(Расчет!C51:C61,Расчет!F51:F61)</f>
        <v>0</v>
      </c>
      <c r="E11">
        <f>AVERAGE(Расчет!D51:D61,Расчет!G51:G61)</f>
        <v>1.9545454545454546</v>
      </c>
      <c r="F11">
        <f>AVERAGE(Расчет!E51:E61,Расчет!H51:H61)</f>
        <v>2.3181818181818183</v>
      </c>
    </row>
    <row r="12" spans="3:6" ht="23.25" customHeight="1" x14ac:dyDescent="0.25">
      <c r="C12" t="s">
        <v>82</v>
      </c>
      <c r="D12">
        <f>AVERAGE(Расчет!C66:C76,Расчет!F66:F76)</f>
        <v>0</v>
      </c>
      <c r="E12">
        <f>AVERAGE(Расчет!D66:D76,Расчет!G66:G76)</f>
        <v>1.3181818181818181</v>
      </c>
      <c r="F12">
        <f>AVERAGE(Расчет!E66:E76,Расчет!H66:H76)</f>
        <v>1.5454545454545454</v>
      </c>
    </row>
    <row r="13" spans="3:6" ht="23.25" customHeight="1" x14ac:dyDescent="0.25">
      <c r="C13" t="s">
        <v>83</v>
      </c>
      <c r="D13" t="e">
        <f>AVERAGE(Расчет!C80:C90,Расчет!F80:F90)</f>
        <v>#DIV/0!</v>
      </c>
      <c r="E13">
        <f>AVERAGE(Расчет!D80:D90,Расчет!G80:G90)</f>
        <v>1</v>
      </c>
      <c r="F13">
        <f>AVERAGE(Расчет!E80:E90,Расчет!H80:H90)</f>
        <v>1.6363636363636365</v>
      </c>
    </row>
    <row r="14" spans="3:6" ht="23.25" customHeight="1" x14ac:dyDescent="0.25">
      <c r="C14" t="s">
        <v>84</v>
      </c>
      <c r="D14">
        <f>SUM(Расчет!C93:C95)</f>
        <v>0</v>
      </c>
      <c r="E14">
        <f>SUM(Расчет!D93:D95)</f>
        <v>2</v>
      </c>
      <c r="F14">
        <v>0</v>
      </c>
    </row>
    <row r="15" spans="3:6" ht="23.25" customHeight="1" x14ac:dyDescent="0.25"/>
    <row r="16" spans="3:6" ht="23.25" customHeight="1" x14ac:dyDescent="0.25"/>
    <row r="17" ht="23.25" customHeight="1" x14ac:dyDescent="0.25"/>
    <row r="18" ht="23.25" customHeight="1" x14ac:dyDescent="0.25"/>
    <row r="19" ht="23.25" customHeight="1" x14ac:dyDescent="0.25"/>
    <row r="20" ht="23.25" customHeight="1" x14ac:dyDescent="0.25"/>
    <row r="21" ht="23.25" customHeight="1" x14ac:dyDescent="0.25"/>
    <row r="22" ht="23.25" customHeight="1" x14ac:dyDescent="0.25"/>
    <row r="23" ht="23.25" customHeight="1" x14ac:dyDescent="0.25"/>
    <row r="24" ht="23.25" customHeight="1" x14ac:dyDescent="0.25"/>
    <row r="25" ht="23.25" customHeight="1" x14ac:dyDescent="0.25"/>
    <row r="26" ht="23.25" customHeight="1" x14ac:dyDescent="0.25"/>
    <row r="27" ht="23.25" customHeight="1" x14ac:dyDescent="0.25"/>
    <row r="28" ht="23.25" customHeight="1" x14ac:dyDescent="0.25"/>
    <row r="29" ht="23.25" customHeight="1" x14ac:dyDescent="0.25"/>
    <row r="30" ht="23.25" customHeight="1" x14ac:dyDescent="0.25"/>
    <row r="31" ht="23.25" customHeight="1" x14ac:dyDescent="0.25"/>
    <row r="32" ht="23.25" customHeight="1" x14ac:dyDescent="0.25"/>
    <row r="33" ht="23.25" customHeight="1" x14ac:dyDescent="0.25"/>
    <row r="34" ht="23.25" customHeight="1" x14ac:dyDescent="0.25"/>
    <row r="35" ht="23.25" customHeight="1" x14ac:dyDescent="0.25"/>
    <row r="36" ht="23.25" customHeight="1" x14ac:dyDescent="0.25"/>
    <row r="37" ht="23.25" customHeight="1" x14ac:dyDescent="0.25"/>
    <row r="38" ht="23.25" customHeight="1" x14ac:dyDescent="0.25"/>
    <row r="39" ht="23.25" customHeight="1" x14ac:dyDescent="0.25"/>
    <row r="40" ht="23.25" customHeight="1" x14ac:dyDescent="0.25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Диаграммы</vt:lpstr>
      </vt:variant>
      <vt:variant>
        <vt:i4>1</vt:i4>
      </vt:variant>
    </vt:vector>
  </HeadingPairs>
  <TitlesOfParts>
    <vt:vector size="9" baseType="lpstr">
      <vt:lpstr>Результаты ВПР</vt:lpstr>
      <vt:lpstr>Результаты региональных ДР</vt:lpstr>
      <vt:lpstr>Результаты ОГЭ</vt:lpstr>
      <vt:lpstr>Результаты ЕГЭ</vt:lpstr>
      <vt:lpstr>Результаты профильного обучения</vt:lpstr>
      <vt:lpstr>Медалисты</vt:lpstr>
      <vt:lpstr>Расчет</vt:lpstr>
      <vt:lpstr>Расчет (2)</vt:lpstr>
      <vt:lpstr>Портрет средней школы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Александровна Григорьева</dc:creator>
  <cp:lastModifiedBy>User</cp:lastModifiedBy>
  <cp:lastPrinted>2021-01-26T06:45:46Z</cp:lastPrinted>
  <dcterms:created xsi:type="dcterms:W3CDTF">2021-01-22T01:11:05Z</dcterms:created>
  <dcterms:modified xsi:type="dcterms:W3CDTF">2021-04-02T01:59:05Z</dcterms:modified>
</cp:coreProperties>
</file>